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27" documentId="13_ncr:1_{77F34BEA-439D-4CDB-AE2B-FBF7C90190AF}" xr6:coauthVersionLast="47" xr6:coauthVersionMax="47" xr10:uidLastSave="{F863B771-199A-4CB2-9BEC-43856976C0F1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Visual Chart RMTL" sheetId="98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AE206" i="98" l="1"/>
  <c r="AB206" i="98"/>
  <c r="Y206" i="98"/>
  <c r="M206" i="98"/>
  <c r="J206" i="98"/>
  <c r="G206" i="98"/>
  <c r="AE205" i="98"/>
  <c r="AB205" i="98"/>
  <c r="Y205" i="98"/>
  <c r="M205" i="98"/>
  <c r="J205" i="98"/>
  <c r="G205" i="98"/>
  <c r="AE204" i="98"/>
  <c r="AB204" i="98"/>
  <c r="Y204" i="98"/>
  <c r="M204" i="98"/>
  <c r="J204" i="98"/>
  <c r="G204" i="98"/>
  <c r="AE203" i="98"/>
  <c r="AB203" i="98"/>
  <c r="Y203" i="98"/>
  <c r="M203" i="98"/>
  <c r="J203" i="98"/>
  <c r="G203" i="98"/>
  <c r="AE202" i="98"/>
  <c r="AB202" i="98"/>
  <c r="Y202" i="98"/>
  <c r="M202" i="98"/>
  <c r="J202" i="98"/>
  <c r="G202" i="98"/>
  <c r="AE201" i="98"/>
  <c r="AB201" i="98"/>
  <c r="Y201" i="98"/>
  <c r="M201" i="98"/>
  <c r="J201" i="98"/>
  <c r="G201" i="98"/>
  <c r="AE200" i="98"/>
  <c r="AB200" i="98"/>
  <c r="Y200" i="98"/>
  <c r="M200" i="98"/>
  <c r="J200" i="98"/>
  <c r="G200" i="98"/>
  <c r="AE199" i="98"/>
  <c r="AB199" i="98"/>
  <c r="Y199" i="98"/>
  <c r="M199" i="98"/>
  <c r="J199" i="98"/>
  <c r="G199" i="98"/>
  <c r="AE198" i="98"/>
  <c r="AB198" i="98"/>
  <c r="Y198" i="98"/>
  <c r="M198" i="98"/>
  <c r="J198" i="98"/>
  <c r="G198" i="98"/>
  <c r="AE197" i="98"/>
  <c r="AB197" i="98"/>
  <c r="Y197" i="98"/>
  <c r="M197" i="98"/>
  <c r="J197" i="98"/>
  <c r="G197" i="98"/>
  <c r="AE196" i="98"/>
  <c r="AB196" i="98"/>
  <c r="Y196" i="98"/>
  <c r="M196" i="98"/>
  <c r="J196" i="98"/>
  <c r="G196" i="98"/>
  <c r="AE195" i="98"/>
  <c r="AB195" i="98"/>
  <c r="Y195" i="98"/>
  <c r="M195" i="98"/>
  <c r="J195" i="98"/>
  <c r="G195" i="98"/>
  <c r="AE194" i="98"/>
  <c r="AB194" i="98"/>
  <c r="Y194" i="98"/>
  <c r="M194" i="98"/>
  <c r="J194" i="98"/>
  <c r="G194" i="98"/>
  <c r="AE193" i="98"/>
  <c r="AB193" i="98"/>
  <c r="Y193" i="98"/>
  <c r="M193" i="98"/>
  <c r="J193" i="98"/>
  <c r="G193" i="98"/>
  <c r="AE192" i="98"/>
  <c r="AB192" i="98"/>
  <c r="Y192" i="98"/>
  <c r="M192" i="98"/>
  <c r="J192" i="98"/>
  <c r="G192" i="98"/>
  <c r="AE191" i="98"/>
  <c r="AB191" i="98"/>
  <c r="Y191" i="98"/>
  <c r="M191" i="98"/>
  <c r="J191" i="98"/>
  <c r="G191" i="98"/>
  <c r="AE190" i="98"/>
  <c r="AB190" i="98"/>
  <c r="Y190" i="98"/>
  <c r="M190" i="98"/>
  <c r="J190" i="98"/>
  <c r="G190" i="98"/>
  <c r="AE189" i="98"/>
  <c r="AB189" i="98"/>
  <c r="Y189" i="98"/>
  <c r="M189" i="98"/>
  <c r="J189" i="98"/>
  <c r="G189" i="98"/>
  <c r="AE188" i="98"/>
  <c r="AB188" i="98"/>
  <c r="Y188" i="98"/>
  <c r="M188" i="98"/>
  <c r="J188" i="98"/>
  <c r="G188" i="98"/>
  <c r="AE187" i="98"/>
  <c r="AB187" i="98"/>
  <c r="Y187" i="98"/>
  <c r="M187" i="98"/>
  <c r="J187" i="98"/>
  <c r="G187" i="98"/>
  <c r="AE186" i="98"/>
  <c r="AB186" i="98"/>
  <c r="Y186" i="98"/>
  <c r="M186" i="98"/>
  <c r="J186" i="98"/>
  <c r="G186" i="98"/>
  <c r="AE185" i="98"/>
  <c r="AB185" i="98"/>
  <c r="Y185" i="98"/>
  <c r="M185" i="98"/>
  <c r="J185" i="98"/>
  <c r="G185" i="98"/>
  <c r="AE184" i="98"/>
  <c r="AB184" i="98"/>
  <c r="Y184" i="98"/>
  <c r="M184" i="98"/>
  <c r="J184" i="98"/>
  <c r="G184" i="98"/>
  <c r="AE183" i="98"/>
  <c r="AB183" i="98"/>
  <c r="Y183" i="98"/>
  <c r="M183" i="98"/>
  <c r="J183" i="98"/>
  <c r="G183" i="98"/>
  <c r="AE182" i="98"/>
  <c r="AB182" i="98"/>
  <c r="Y182" i="98"/>
  <c r="M182" i="98"/>
  <c r="J182" i="98"/>
  <c r="G182" i="98"/>
  <c r="AE181" i="98"/>
  <c r="AB181" i="98"/>
  <c r="Y181" i="98"/>
  <c r="M181" i="98"/>
  <c r="J181" i="98"/>
  <c r="G181" i="98"/>
  <c r="AE180" i="98"/>
  <c r="AB180" i="98"/>
  <c r="Y180" i="98"/>
  <c r="M180" i="98"/>
  <c r="J180" i="98"/>
  <c r="G180" i="98"/>
  <c r="AE179" i="98"/>
  <c r="AB179" i="98"/>
  <c r="Y179" i="98"/>
  <c r="M179" i="98"/>
  <c r="J179" i="98"/>
  <c r="G179" i="98"/>
  <c r="AE178" i="98"/>
  <c r="AB178" i="98"/>
  <c r="Y178" i="98"/>
  <c r="M178" i="98"/>
  <c r="J178" i="98"/>
  <c r="G178" i="98"/>
  <c r="AE177" i="98"/>
  <c r="AB177" i="98"/>
  <c r="Y177" i="98"/>
  <c r="M177" i="98"/>
  <c r="J177" i="98"/>
  <c r="G177" i="98"/>
  <c r="AE176" i="98"/>
  <c r="AB176" i="98"/>
  <c r="Y176" i="98"/>
  <c r="M176" i="98"/>
  <c r="J176" i="98"/>
  <c r="G176" i="98"/>
  <c r="A176" i="98"/>
  <c r="A177" i="98" s="1"/>
  <c r="A178" i="98" s="1"/>
  <c r="A179" i="98" s="1"/>
  <c r="A180" i="98" s="1"/>
  <c r="AE175" i="98"/>
  <c r="AB175" i="98"/>
  <c r="Y175" i="98"/>
  <c r="M175" i="98"/>
  <c r="J175" i="98"/>
  <c r="G175" i="98"/>
  <c r="AE174" i="98"/>
  <c r="AB174" i="98"/>
  <c r="Y174" i="98"/>
  <c r="M174" i="98"/>
  <c r="J174" i="98"/>
  <c r="G174" i="98"/>
  <c r="AE173" i="98"/>
  <c r="AB173" i="98"/>
  <c r="Y173" i="98"/>
  <c r="M173" i="98"/>
  <c r="J173" i="98"/>
  <c r="G173" i="98"/>
  <c r="A173" i="98"/>
  <c r="A174" i="98" s="1"/>
  <c r="A175" i="98" s="1"/>
  <c r="R32" i="98"/>
  <c r="N32" i="98"/>
  <c r="AB29" i="98"/>
  <c r="X29" i="98"/>
  <c r="T29" i="98"/>
  <c r="P29" i="98"/>
  <c r="Z28" i="98"/>
  <c r="V28" i="98"/>
  <c r="V32" i="98" s="1"/>
  <c r="R28" i="98"/>
  <c r="R26" i="98"/>
  <c r="N26" i="98"/>
  <c r="AY25" i="98"/>
  <c r="AP15" i="98"/>
  <c r="AG15" i="98"/>
  <c r="AP14" i="98"/>
  <c r="AG13" i="98"/>
  <c r="AP13" i="98" s="1"/>
  <c r="AP12" i="98"/>
  <c r="AG12" i="98"/>
  <c r="AG11" i="98"/>
  <c r="AP11" i="98" s="1"/>
  <c r="AP10" i="98"/>
  <c r="AO3" i="98"/>
  <c r="I96" i="92"/>
  <c r="A181" i="98" l="1"/>
  <c r="A182" i="98"/>
  <c r="A183" i="98" s="1"/>
  <c r="A184" i="98" s="1"/>
  <c r="A185" i="98" s="1"/>
  <c r="A186" i="98" s="1"/>
  <c r="Z32" i="98"/>
  <c r="Z26" i="98"/>
  <c r="AD28" i="98"/>
  <c r="V26" i="98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H28" i="98" l="1"/>
  <c r="AF29" i="98"/>
  <c r="AD32" i="98"/>
  <c r="AD26" i="98"/>
  <c r="A189" i="98"/>
  <c r="A188" i="98" s="1"/>
  <c r="A190" i="98" s="1"/>
  <c r="A191" i="98" s="1"/>
  <c r="A192" i="98" s="1"/>
  <c r="A193" i="98" s="1"/>
  <c r="A194" i="98" s="1"/>
  <c r="A195" i="98" s="1"/>
  <c r="A196" i="98" s="1"/>
  <c r="A197" i="98" s="1"/>
  <c r="A198" i="98" s="1"/>
  <c r="A199" i="98" s="1"/>
  <c r="A200" i="98" s="1"/>
  <c r="A201" i="98" s="1"/>
  <c r="A202" i="98" s="1"/>
  <c r="A203" i="98" s="1"/>
  <c r="A204" i="98" s="1"/>
  <c r="A205" i="98" s="1"/>
  <c r="A187" i="98"/>
  <c r="AP14" i="97"/>
  <c r="AP10" i="97"/>
  <c r="V28" i="97"/>
  <c r="AG11" i="97"/>
  <c r="AP11" i="97" s="1"/>
  <c r="AG12" i="97"/>
  <c r="AP12" i="97" s="1"/>
  <c r="I91" i="92"/>
  <c r="AL28" i="98" l="1"/>
  <c r="AJ29" i="98"/>
  <c r="AH32" i="98"/>
  <c r="AH26" i="98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P28" i="98" l="1"/>
  <c r="AN29" i="98"/>
  <c r="AL32" i="98"/>
  <c r="AL26" i="98"/>
  <c r="AB29" i="97"/>
  <c r="Z32" i="97"/>
  <c r="Z26" i="97"/>
  <c r="AD28" i="97"/>
  <c r="K3" i="92"/>
  <c r="B38" i="98" l="1"/>
  <c r="AP32" i="98"/>
  <c r="AP26" i="98"/>
  <c r="AR29" i="98"/>
  <c r="AV29" i="98" s="1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F38" i="98" l="1"/>
  <c r="B36" i="98"/>
  <c r="B42" i="98"/>
  <c r="D39" i="98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J38" i="98" l="1"/>
  <c r="F36" i="98"/>
  <c r="F42" i="98"/>
  <c r="H39" i="98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J42" i="98" l="1"/>
  <c r="L39" i="98"/>
  <c r="N38" i="98"/>
  <c r="J36" i="98"/>
  <c r="AR29" i="97"/>
  <c r="B38" i="97"/>
  <c r="AP32" i="97"/>
  <c r="AP26" i="97"/>
  <c r="AV29" i="97"/>
  <c r="F16" i="91"/>
  <c r="F15" i="91"/>
  <c r="F13" i="91"/>
  <c r="F12" i="91"/>
  <c r="F11" i="91"/>
  <c r="F10" i="91"/>
  <c r="R38" i="98" l="1"/>
  <c r="N36" i="98"/>
  <c r="N42" i="98"/>
  <c r="P39" i="98"/>
  <c r="B42" i="97"/>
  <c r="D39" i="97"/>
  <c r="F38" i="97"/>
  <c r="B36" i="97"/>
  <c r="M2" i="80"/>
  <c r="V38" i="98" l="1"/>
  <c r="R36" i="98"/>
  <c r="R42" i="98"/>
  <c r="T39" i="98"/>
  <c r="J38" i="97"/>
  <c r="F36" i="97"/>
  <c r="F42" i="97"/>
  <c r="H39" i="97"/>
  <c r="L2" i="80"/>
  <c r="Z38" i="98" l="1"/>
  <c r="V36" i="98"/>
  <c r="V42" i="98"/>
  <c r="X39" i="98"/>
  <c r="N38" i="97"/>
  <c r="J36" i="97"/>
  <c r="J42" i="97"/>
  <c r="L39" i="97"/>
  <c r="N2" i="80"/>
  <c r="AD38" i="98" l="1"/>
  <c r="Z36" i="98"/>
  <c r="Z42" i="98"/>
  <c r="AB39" i="98"/>
  <c r="R38" i="97"/>
  <c r="N36" i="97"/>
  <c r="N42" i="97"/>
  <c r="P39" i="97"/>
  <c r="U43" i="80"/>
  <c r="U28" i="80"/>
  <c r="AH38" i="98" l="1"/>
  <c r="AD36" i="98"/>
  <c r="AD42" i="98"/>
  <c r="AF39" i="98"/>
  <c r="V38" i="97"/>
  <c r="R36" i="97"/>
  <c r="R42" i="97"/>
  <c r="T39" i="97"/>
  <c r="K2" i="80"/>
  <c r="AH42" i="98" l="1"/>
  <c r="AJ39" i="98"/>
  <c r="AH36" i="98"/>
  <c r="AL38" i="98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8" l="1"/>
  <c r="AN39" i="98"/>
  <c r="AP38" i="98"/>
  <c r="AL36" i="98"/>
  <c r="AB39" i="97"/>
  <c r="Z36" i="97"/>
  <c r="Z42" i="97"/>
  <c r="AD38" i="97"/>
  <c r="G607" i="80"/>
  <c r="G609" i="80"/>
  <c r="G611" i="80"/>
  <c r="G613" i="80"/>
  <c r="G615" i="80"/>
  <c r="G605" i="80"/>
  <c r="AV39" i="98" l="1"/>
  <c r="AP36" i="98"/>
  <c r="B47" i="98"/>
  <c r="AP42" i="98"/>
  <c r="AR39" i="98"/>
  <c r="AF39" i="97"/>
  <c r="AH38" i="97"/>
  <c r="AD36" i="97"/>
  <c r="AD42" i="97"/>
  <c r="A6" i="80"/>
  <c r="B51" i="98" l="1"/>
  <c r="D48" i="98"/>
  <c r="F47" i="98"/>
  <c r="B45" i="98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J47" i="98" l="1"/>
  <c r="F45" i="98"/>
  <c r="F51" i="98"/>
  <c r="H48" i="98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N47" i="98" l="1"/>
  <c r="J45" i="98"/>
  <c r="J51" i="98"/>
  <c r="L48" i="98"/>
  <c r="AP36" i="97"/>
  <c r="B48" i="97"/>
  <c r="AP42" i="97"/>
  <c r="AR39" i="97"/>
  <c r="AV39" i="97" s="1"/>
  <c r="R47" i="98" l="1"/>
  <c r="N45" i="98"/>
  <c r="N51" i="98"/>
  <c r="P48" i="98"/>
  <c r="F48" i="97"/>
  <c r="B46" i="97"/>
  <c r="B52" i="97"/>
  <c r="D49" i="97"/>
  <c r="V47" i="98" l="1"/>
  <c r="R45" i="98"/>
  <c r="R51" i="98"/>
  <c r="T48" i="98"/>
  <c r="J48" i="97"/>
  <c r="F46" i="97"/>
  <c r="F52" i="97"/>
  <c r="H49" i="97"/>
  <c r="V51" i="98" l="1"/>
  <c r="X48" i="98"/>
  <c r="Z47" i="98"/>
  <c r="V45" i="98"/>
  <c r="J52" i="97"/>
  <c r="L49" i="97"/>
  <c r="N48" i="97"/>
  <c r="J46" i="97"/>
  <c r="AD47" i="98" l="1"/>
  <c r="Z45" i="98"/>
  <c r="Z51" i="98"/>
  <c r="AB48" i="98"/>
  <c r="N52" i="97"/>
  <c r="P49" i="97"/>
  <c r="R48" i="97"/>
  <c r="N46" i="97"/>
  <c r="AH47" i="98" l="1"/>
  <c r="AD45" i="98"/>
  <c r="AD51" i="98"/>
  <c r="AF48" i="98"/>
  <c r="V48" i="97"/>
  <c r="R46" i="97"/>
  <c r="R52" i="97"/>
  <c r="T49" i="97"/>
  <c r="AL47" i="98" l="1"/>
  <c r="AH45" i="98"/>
  <c r="AH51" i="98"/>
  <c r="AJ48" i="98"/>
  <c r="Z48" i="97"/>
  <c r="V46" i="97"/>
  <c r="V52" i="97"/>
  <c r="X49" i="97"/>
  <c r="AP47" i="98" l="1"/>
  <c r="AL45" i="98"/>
  <c r="AL51" i="98"/>
  <c r="AN48" i="98"/>
  <c r="AD48" i="97"/>
  <c r="Z46" i="97"/>
  <c r="Z52" i="97"/>
  <c r="AB49" i="97"/>
  <c r="AP45" i="98" l="1"/>
  <c r="B56" i="98"/>
  <c r="AP51" i="98"/>
  <c r="AR48" i="98"/>
  <c r="AV48" i="98" s="1"/>
  <c r="AH48" i="97"/>
  <c r="AD46" i="97"/>
  <c r="AD52" i="97"/>
  <c r="AF49" i="97"/>
  <c r="F56" i="98" l="1"/>
  <c r="B54" i="98"/>
  <c r="B60" i="98"/>
  <c r="D57" i="98"/>
  <c r="AH46" i="97"/>
  <c r="AL48" i="97"/>
  <c r="AH52" i="97"/>
  <c r="AJ49" i="97"/>
  <c r="J56" i="98" l="1"/>
  <c r="F54" i="98"/>
  <c r="F60" i="98"/>
  <c r="H57" i="98"/>
  <c r="AP48" i="97"/>
  <c r="AL52" i="97"/>
  <c r="AN49" i="97"/>
  <c r="AL46" i="97"/>
  <c r="J60" i="98" l="1"/>
  <c r="L57" i="98"/>
  <c r="N56" i="98"/>
  <c r="J54" i="98"/>
  <c r="AP52" i="97"/>
  <c r="AP46" i="97"/>
  <c r="AR49" i="97"/>
  <c r="AV49" i="97" s="1"/>
  <c r="B58" i="97"/>
  <c r="N60" i="98" l="1"/>
  <c r="P57" i="98"/>
  <c r="R56" i="98"/>
  <c r="N54" i="98"/>
  <c r="B56" i="97"/>
  <c r="D59" i="97"/>
  <c r="F58" i="97"/>
  <c r="B62" i="97"/>
  <c r="V56" i="98" l="1"/>
  <c r="R54" i="98"/>
  <c r="T57" i="98"/>
  <c r="R60" i="98"/>
  <c r="H59" i="97"/>
  <c r="F56" i="97"/>
  <c r="J58" i="97"/>
  <c r="F62" i="97"/>
  <c r="Z56" i="98" l="1"/>
  <c r="V54" i="98"/>
  <c r="V60" i="98"/>
  <c r="X57" i="98"/>
  <c r="J56" i="97"/>
  <c r="L59" i="97"/>
  <c r="N58" i="97"/>
  <c r="J62" i="97"/>
  <c r="AD56" i="98" l="1"/>
  <c r="Z54" i="98"/>
  <c r="Z60" i="98"/>
  <c r="AB57" i="98"/>
  <c r="N56" i="97"/>
  <c r="P59" i="97"/>
  <c r="R58" i="97"/>
  <c r="N62" i="97"/>
  <c r="AH56" i="98" l="1"/>
  <c r="AD54" i="98"/>
  <c r="AD60" i="98"/>
  <c r="AF57" i="98"/>
  <c r="T59" i="97"/>
  <c r="AV59" i="97" s="1"/>
  <c r="AV25" i="97" s="1"/>
  <c r="V58" i="97"/>
  <c r="R62" i="97"/>
  <c r="R56" i="97"/>
  <c r="AH60" i="98" l="1"/>
  <c r="AJ57" i="98"/>
  <c r="AL56" i="98"/>
  <c r="AH54" i="98"/>
  <c r="AP56" i="98" l="1"/>
  <c r="AL54" i="98"/>
  <c r="AL60" i="98"/>
  <c r="AN57" i="98"/>
  <c r="AP54" i="98" l="1"/>
  <c r="AR57" i="98"/>
  <c r="AV57" i="98" s="1"/>
  <c r="B65" i="98"/>
  <c r="AP60" i="98"/>
  <c r="F65" i="98" l="1"/>
  <c r="B63" i="98"/>
  <c r="B69" i="98"/>
  <c r="D66" i="98"/>
  <c r="J65" i="98" l="1"/>
  <c r="F63" i="98"/>
  <c r="F69" i="98"/>
  <c r="H66" i="98"/>
  <c r="N65" i="98" l="1"/>
  <c r="J63" i="98"/>
  <c r="J69" i="98"/>
  <c r="L66" i="98"/>
  <c r="R65" i="98" l="1"/>
  <c r="N63" i="98"/>
  <c r="N69" i="98"/>
  <c r="P66" i="98"/>
  <c r="V65" i="98" l="1"/>
  <c r="R63" i="98"/>
  <c r="R69" i="98"/>
  <c r="T66" i="98"/>
  <c r="V69" i="98" l="1"/>
  <c r="X66" i="98"/>
  <c r="Z65" i="98"/>
  <c r="V63" i="98"/>
  <c r="Z69" i="98" l="1"/>
  <c r="AB66" i="98"/>
  <c r="AD65" i="98"/>
  <c r="Z63" i="98"/>
  <c r="AH65" i="98" l="1"/>
  <c r="AD63" i="98"/>
  <c r="AD69" i="98"/>
  <c r="AF66" i="98"/>
  <c r="AL65" i="98" l="1"/>
  <c r="AH63" i="98"/>
  <c r="AH69" i="98"/>
  <c r="AJ66" i="98"/>
  <c r="AP65" i="98" l="1"/>
  <c r="AL63" i="98"/>
  <c r="AL69" i="98"/>
  <c r="AN66" i="98"/>
  <c r="AP63" i="98" l="1"/>
  <c r="B75" i="98"/>
  <c r="AP69" i="98"/>
  <c r="AR66" i="98"/>
  <c r="AV66" i="98" s="1"/>
  <c r="F75" i="98" l="1"/>
  <c r="B73" i="98"/>
  <c r="B79" i="98"/>
  <c r="D76" i="98"/>
  <c r="J75" i="98" l="1"/>
  <c r="F73" i="98"/>
  <c r="F79" i="98"/>
  <c r="H76" i="98"/>
  <c r="J79" i="98" l="1"/>
  <c r="L76" i="98"/>
  <c r="N75" i="98"/>
  <c r="J73" i="98"/>
  <c r="R75" i="98" l="1"/>
  <c r="N73" i="98"/>
  <c r="N79" i="98"/>
  <c r="P76" i="98"/>
  <c r="V75" i="98" l="1"/>
  <c r="R73" i="98"/>
  <c r="R79" i="98"/>
  <c r="T76" i="98"/>
  <c r="Z75" i="98" l="1"/>
  <c r="V73" i="98"/>
  <c r="V79" i="98"/>
  <c r="X76" i="98"/>
  <c r="AD75" i="98" l="1"/>
  <c r="Z73" i="98"/>
  <c r="Z79" i="98"/>
  <c r="AB76" i="98"/>
  <c r="AH75" i="98" l="1"/>
  <c r="AD73" i="98"/>
  <c r="AD79" i="98"/>
  <c r="AF76" i="98"/>
  <c r="AH79" i="98" l="1"/>
  <c r="AJ76" i="98"/>
  <c r="AH73" i="98"/>
  <c r="AL75" i="98"/>
  <c r="AL79" i="98" l="1"/>
  <c r="AN76" i="98"/>
  <c r="AP75" i="98"/>
  <c r="AL73" i="98"/>
  <c r="AP73" i="98" l="1"/>
  <c r="B84" i="98"/>
  <c r="AP79" i="98"/>
  <c r="AR76" i="98"/>
  <c r="AV76" i="98" s="1"/>
  <c r="B88" i="98" l="1"/>
  <c r="D85" i="98"/>
  <c r="F84" i="98"/>
  <c r="B82" i="98"/>
  <c r="J84" i="98" l="1"/>
  <c r="F82" i="98"/>
  <c r="F88" i="98"/>
  <c r="H85" i="98"/>
  <c r="N84" i="98" l="1"/>
  <c r="J82" i="98"/>
  <c r="J88" i="98"/>
  <c r="L85" i="98"/>
  <c r="R84" i="98" l="1"/>
  <c r="N82" i="98"/>
  <c r="N88" i="98"/>
  <c r="P85" i="98"/>
  <c r="V84" i="98" l="1"/>
  <c r="R82" i="98"/>
  <c r="R88" i="98"/>
  <c r="T85" i="98"/>
  <c r="Z84" i="98" l="1"/>
  <c r="V88" i="98"/>
  <c r="X85" i="98"/>
  <c r="V82" i="98"/>
  <c r="AD84" i="98" l="1"/>
  <c r="Z82" i="98"/>
  <c r="Z88" i="98"/>
  <c r="AB85" i="98"/>
  <c r="AH84" i="98" l="1"/>
  <c r="AD82" i="98"/>
  <c r="AD88" i="98"/>
  <c r="AF85" i="98"/>
  <c r="AL84" i="98" l="1"/>
  <c r="AH82" i="98"/>
  <c r="AH88" i="98"/>
  <c r="AJ85" i="98"/>
  <c r="AP84" i="98" l="1"/>
  <c r="AL82" i="98"/>
  <c r="AL88" i="98"/>
  <c r="AN85" i="98"/>
  <c r="AP82" i="98" l="1"/>
  <c r="B92" i="98"/>
  <c r="AP88" i="98"/>
  <c r="AR85" i="98"/>
  <c r="AV85" i="98" s="1"/>
  <c r="F92" i="98" l="1"/>
  <c r="B90" i="98"/>
  <c r="B96" i="98"/>
  <c r="D93" i="98"/>
  <c r="J92" i="98" l="1"/>
  <c r="F90" i="98"/>
  <c r="F96" i="98"/>
  <c r="H93" i="98"/>
  <c r="J96" i="98" l="1"/>
  <c r="L93" i="98"/>
  <c r="N92" i="98"/>
  <c r="J90" i="98"/>
  <c r="N96" i="98" l="1"/>
  <c r="P93" i="98"/>
  <c r="R92" i="98"/>
  <c r="N90" i="98"/>
  <c r="V92" i="98" l="1"/>
  <c r="R90" i="98"/>
  <c r="R96" i="98"/>
  <c r="T93" i="98"/>
  <c r="Z92" i="98" l="1"/>
  <c r="V90" i="98"/>
  <c r="V96" i="98"/>
  <c r="X93" i="98"/>
  <c r="AD92" i="98" l="1"/>
  <c r="Z90" i="98"/>
  <c r="Z96" i="98"/>
  <c r="AB93" i="98"/>
  <c r="AH92" i="98" l="1"/>
  <c r="AD90" i="98"/>
  <c r="AD96" i="98"/>
  <c r="AF93" i="98"/>
  <c r="AL92" i="98" l="1"/>
  <c r="AH90" i="98"/>
  <c r="AH96" i="98"/>
  <c r="AJ93" i="98"/>
  <c r="AP92" i="98" l="1"/>
  <c r="AL90" i="98"/>
  <c r="AL96" i="98"/>
  <c r="AN93" i="98"/>
  <c r="AP90" i="98" l="1"/>
  <c r="AP96" i="98"/>
  <c r="B100" i="98"/>
  <c r="AR93" i="98"/>
  <c r="AV93" i="98" s="1"/>
  <c r="F100" i="98" l="1"/>
  <c r="B98" i="98"/>
  <c r="B104" i="98"/>
  <c r="D101" i="98"/>
  <c r="J100" i="98" l="1"/>
  <c r="F98" i="98"/>
  <c r="H101" i="98"/>
  <c r="F104" i="98"/>
  <c r="N100" i="98" l="1"/>
  <c r="J98" i="98"/>
  <c r="J104" i="98"/>
  <c r="L101" i="98"/>
  <c r="R100" i="98" l="1"/>
  <c r="N98" i="98"/>
  <c r="N104" i="98"/>
  <c r="P101" i="98"/>
  <c r="V100" i="98" l="1"/>
  <c r="R98" i="98"/>
  <c r="R104" i="98"/>
  <c r="T101" i="98"/>
  <c r="V104" i="98" l="1"/>
  <c r="X101" i="98"/>
  <c r="V98" i="98"/>
  <c r="Z100" i="98"/>
  <c r="Z104" i="98" l="1"/>
  <c r="AB101" i="98"/>
  <c r="AD100" i="98"/>
  <c r="Z98" i="98"/>
  <c r="AH100" i="98" l="1"/>
  <c r="AD98" i="98"/>
  <c r="AD104" i="98"/>
  <c r="AF101" i="98"/>
  <c r="AL100" i="98" l="1"/>
  <c r="AH98" i="98"/>
  <c r="AH104" i="98"/>
  <c r="AJ101" i="98"/>
  <c r="AP100" i="98" l="1"/>
  <c r="AL98" i="98"/>
  <c r="AL104" i="98"/>
  <c r="AN101" i="98"/>
  <c r="AP98" i="98" l="1"/>
  <c r="B108" i="98"/>
  <c r="AP104" i="98"/>
  <c r="AR101" i="98"/>
  <c r="AV101" i="98" s="1"/>
  <c r="F108" i="98" l="1"/>
  <c r="B106" i="98"/>
  <c r="B112" i="98"/>
  <c r="D109" i="98"/>
  <c r="J108" i="98" l="1"/>
  <c r="F106" i="98"/>
  <c r="F112" i="98"/>
  <c r="H109" i="98"/>
  <c r="J106" i="98" l="1"/>
  <c r="N108" i="98"/>
  <c r="J112" i="98"/>
  <c r="L109" i="98"/>
  <c r="R108" i="98" l="1"/>
  <c r="N106" i="98"/>
  <c r="N112" i="98"/>
  <c r="P109" i="98"/>
  <c r="V108" i="98" l="1"/>
  <c r="R106" i="98"/>
  <c r="T109" i="98"/>
  <c r="R112" i="98"/>
  <c r="Z108" i="98" l="1"/>
  <c r="V106" i="98"/>
  <c r="V112" i="98"/>
  <c r="X109" i="98"/>
  <c r="AD108" i="98" l="1"/>
  <c r="Z106" i="98"/>
  <c r="Z112" i="98"/>
  <c r="AB109" i="98"/>
  <c r="AH108" i="98" l="1"/>
  <c r="AD106" i="98"/>
  <c r="AD112" i="98"/>
  <c r="AF109" i="98"/>
  <c r="AH112" i="98" l="1"/>
  <c r="AJ109" i="98"/>
  <c r="AH106" i="98"/>
  <c r="AL108" i="98"/>
  <c r="AL112" i="98" l="1"/>
  <c r="AN109" i="98"/>
  <c r="AP108" i="98"/>
  <c r="AL106" i="98"/>
  <c r="AP106" i="98" l="1"/>
  <c r="B117" i="98"/>
  <c r="AP112" i="98"/>
  <c r="AR109" i="98"/>
  <c r="AV109" i="98" s="1"/>
  <c r="F117" i="98" l="1"/>
  <c r="B115" i="98"/>
  <c r="B121" i="98"/>
  <c r="D118" i="98"/>
  <c r="J117" i="98" l="1"/>
  <c r="F115" i="98"/>
  <c r="F121" i="98"/>
  <c r="H118" i="98"/>
  <c r="N117" i="98" l="1"/>
  <c r="J115" i="98"/>
  <c r="J121" i="98"/>
  <c r="L118" i="98"/>
  <c r="R117" i="98" l="1"/>
  <c r="N115" i="98"/>
  <c r="N121" i="98"/>
  <c r="P118" i="98"/>
  <c r="V117" i="98" l="1"/>
  <c r="Z117" i="98" s="1"/>
  <c r="R115" i="98"/>
  <c r="R121" i="98"/>
  <c r="T118" i="98"/>
  <c r="V116" i="98"/>
  <c r="V115" i="98" l="1"/>
  <c r="V121" i="98"/>
  <c r="X118" i="98"/>
  <c r="AD117" i="98"/>
  <c r="AB118" i="98"/>
  <c r="Z115" i="98"/>
  <c r="Z121" i="98"/>
  <c r="AH117" i="98" l="1"/>
  <c r="AD115" i="98"/>
  <c r="AD121" i="98"/>
  <c r="AF118" i="98"/>
  <c r="AL117" i="98" l="1"/>
  <c r="AH115" i="98"/>
  <c r="AH121" i="98"/>
  <c r="AJ118" i="98"/>
  <c r="AP117" i="98" l="1"/>
  <c r="AL115" i="98"/>
  <c r="AL121" i="98"/>
  <c r="AN118" i="98"/>
  <c r="AP115" i="98" l="1"/>
  <c r="B126" i="98"/>
  <c r="AP121" i="98"/>
  <c r="AR118" i="98"/>
  <c r="AV118" i="98" s="1"/>
  <c r="F126" i="98" l="1"/>
  <c r="B124" i="98"/>
  <c r="B130" i="98"/>
  <c r="D127" i="98"/>
  <c r="F130" i="98" l="1"/>
  <c r="H127" i="98"/>
  <c r="J126" i="98"/>
  <c r="F124" i="98"/>
  <c r="J130" i="98" l="1"/>
  <c r="L127" i="98"/>
  <c r="N126" i="98"/>
  <c r="J124" i="98"/>
  <c r="R126" i="98" l="1"/>
  <c r="N124" i="98"/>
  <c r="N130" i="98"/>
  <c r="P127" i="98"/>
  <c r="V126" i="98" l="1"/>
  <c r="R124" i="98"/>
  <c r="R130" i="98"/>
  <c r="T127" i="98"/>
  <c r="Z126" i="98" l="1"/>
  <c r="V124" i="98"/>
  <c r="V130" i="98"/>
  <c r="X127" i="98"/>
  <c r="AD126" i="98" l="1"/>
  <c r="Z124" i="98"/>
  <c r="Z130" i="98"/>
  <c r="AB127" i="98"/>
  <c r="AD124" i="98" l="1"/>
  <c r="AH126" i="98"/>
  <c r="AD130" i="98"/>
  <c r="AF127" i="98"/>
  <c r="AL126" i="98" l="1"/>
  <c r="AH124" i="98"/>
  <c r="AH130" i="98"/>
  <c r="AJ127" i="98"/>
  <c r="AP126" i="98" l="1"/>
  <c r="AL124" i="98"/>
  <c r="AN127" i="98"/>
  <c r="AL130" i="98"/>
  <c r="AP124" i="98" l="1"/>
  <c r="B135" i="98"/>
  <c r="AP130" i="98"/>
  <c r="AR127" i="98"/>
  <c r="AV127" i="98" s="1"/>
  <c r="F135" i="98" l="1"/>
  <c r="B133" i="98"/>
  <c r="B139" i="98"/>
  <c r="D136" i="98"/>
  <c r="J135" i="98" l="1"/>
  <c r="F133" i="98"/>
  <c r="F139" i="98"/>
  <c r="H136" i="98"/>
  <c r="N135" i="98" l="1"/>
  <c r="J133" i="98"/>
  <c r="J139" i="98"/>
  <c r="L136" i="98"/>
  <c r="R135" i="98" l="1"/>
  <c r="N133" i="98"/>
  <c r="N139" i="98"/>
  <c r="P136" i="98"/>
  <c r="R139" i="98" l="1"/>
  <c r="T136" i="98"/>
  <c r="V135" i="98"/>
  <c r="R133" i="98"/>
  <c r="V139" i="98" l="1"/>
  <c r="X136" i="98"/>
  <c r="Z135" i="98"/>
  <c r="V133" i="98"/>
  <c r="Z133" i="98" l="1"/>
  <c r="Z139" i="98"/>
  <c r="AB136" i="98"/>
  <c r="AD135" i="98"/>
  <c r="AH135" i="98" l="1"/>
  <c r="AD133" i="98"/>
  <c r="AD139" i="98"/>
  <c r="AF136" i="98"/>
  <c r="AL135" i="98" l="1"/>
  <c r="AH133" i="98"/>
  <c r="AH139" i="98"/>
  <c r="AJ136" i="98"/>
  <c r="AP135" i="98" l="1"/>
  <c r="AL133" i="98"/>
  <c r="AL139" i="98"/>
  <c r="AN136" i="98"/>
  <c r="AP133" i="98" l="1"/>
  <c r="B144" i="98"/>
  <c r="AP139" i="98"/>
  <c r="AR136" i="98"/>
  <c r="AV136" i="98" s="1"/>
  <c r="F144" i="98" l="1"/>
  <c r="B142" i="98"/>
  <c r="B148" i="98"/>
  <c r="D145" i="98"/>
  <c r="F142" i="98" l="1"/>
  <c r="J144" i="98"/>
  <c r="F148" i="98"/>
  <c r="H145" i="98"/>
  <c r="N144" i="98" l="1"/>
  <c r="J142" i="98"/>
  <c r="J148" i="98"/>
  <c r="L145" i="98"/>
  <c r="R144" i="98" l="1"/>
  <c r="N142" i="98"/>
  <c r="N148" i="98"/>
  <c r="P145" i="98"/>
  <c r="V144" i="98" l="1"/>
  <c r="R142" i="98"/>
  <c r="R148" i="98"/>
  <c r="T145" i="98"/>
  <c r="Z144" i="98" l="1"/>
  <c r="V142" i="98"/>
  <c r="V148" i="98"/>
  <c r="X145" i="98"/>
  <c r="AD144" i="98" l="1"/>
  <c r="Z142" i="98"/>
  <c r="Z148" i="98"/>
  <c r="AB145" i="98"/>
  <c r="AD148" i="98" l="1"/>
  <c r="AF145" i="98"/>
  <c r="AH144" i="98"/>
  <c r="AD142" i="98"/>
  <c r="AH148" i="98" l="1"/>
  <c r="AJ145" i="98"/>
  <c r="AL144" i="98"/>
  <c r="AH142" i="98"/>
  <c r="AP144" i="98" l="1"/>
  <c r="AL142" i="98"/>
  <c r="AN145" i="98"/>
  <c r="AL148" i="98"/>
  <c r="AP142" i="98" l="1"/>
  <c r="B154" i="98"/>
  <c r="AP148" i="98"/>
  <c r="AR145" i="98"/>
  <c r="AV145" i="98" s="1"/>
  <c r="F154" i="98" l="1"/>
  <c r="B152" i="98"/>
  <c r="B158" i="98"/>
  <c r="D155" i="98"/>
  <c r="J154" i="98" l="1"/>
  <c r="F152" i="98"/>
  <c r="F158" i="98"/>
  <c r="H155" i="98"/>
  <c r="N154" i="98" l="1"/>
  <c r="J152" i="98"/>
  <c r="J158" i="98"/>
  <c r="L155" i="98"/>
  <c r="R154" i="98" l="1"/>
  <c r="N152" i="98"/>
  <c r="N158" i="98"/>
  <c r="P155" i="98"/>
  <c r="V154" i="98" l="1"/>
  <c r="R152" i="98"/>
  <c r="R158" i="98"/>
  <c r="T155" i="98"/>
  <c r="Z154" i="98" l="1"/>
  <c r="V152" i="98"/>
  <c r="V158" i="98"/>
  <c r="X155" i="98"/>
  <c r="AD154" i="98" l="1"/>
  <c r="Z152" i="98"/>
  <c r="AB155" i="98"/>
  <c r="Z158" i="98"/>
  <c r="AH154" i="98" l="1"/>
  <c r="AD152" i="98"/>
  <c r="AD158" i="98"/>
  <c r="AF155" i="98"/>
  <c r="AL154" i="98" l="1"/>
  <c r="AH152" i="98"/>
  <c r="AH158" i="98"/>
  <c r="AJ155" i="98"/>
  <c r="AP154" i="98" l="1"/>
  <c r="AL152" i="98"/>
  <c r="AL158" i="98"/>
  <c r="AN155" i="98"/>
  <c r="AP158" i="98" l="1"/>
  <c r="AR155" i="98"/>
  <c r="AV155" i="98" s="1"/>
  <c r="B163" i="98"/>
  <c r="AP152" i="98"/>
  <c r="B161" i="98" l="1"/>
  <c r="F163" i="98"/>
  <c r="D164" i="98"/>
  <c r="B167" i="98"/>
  <c r="J163" i="98" l="1"/>
  <c r="H164" i="98"/>
  <c r="F167" i="98"/>
  <c r="F161" i="98"/>
  <c r="L164" i="98" l="1"/>
  <c r="J167" i="98"/>
  <c r="J161" i="98"/>
  <c r="N163" i="98"/>
  <c r="P164" i="98" l="1"/>
  <c r="N167" i="98"/>
  <c r="N161" i="98"/>
  <c r="R163" i="98"/>
  <c r="T164" i="98" l="1"/>
  <c r="R167" i="98"/>
  <c r="R161" i="98"/>
  <c r="V163" i="98"/>
  <c r="V167" i="98" l="1"/>
  <c r="V161" i="98"/>
  <c r="Z163" i="98"/>
  <c r="X164" i="98"/>
  <c r="Z167" i="98" l="1"/>
  <c r="Z161" i="98"/>
  <c r="AD163" i="98"/>
  <c r="AB164" i="98"/>
  <c r="AD161" i="98" l="1"/>
  <c r="AH163" i="98"/>
  <c r="AF164" i="98"/>
  <c r="AD167" i="98"/>
  <c r="AH161" i="98" l="1"/>
  <c r="AL163" i="98"/>
  <c r="AJ164" i="98"/>
  <c r="AV164" i="98" s="1"/>
  <c r="AV25" i="98" s="1"/>
  <c r="AH167" i="98"/>
  <c r="AL161" i="98" l="1"/>
  <c r="AL167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<sst xmlns="http://schemas.openxmlformats.org/spreadsheetml/2006/main" count="3870" uniqueCount="652">
  <si>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</si>
  <si>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</si>
  <si>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</si>
  <si>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</si>
  <si>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</si>
  <si>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</si>
  <si>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</si>
  <si>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</si>
  <si>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</si>
  <si>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</si>
  <si>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</si>
  <si>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</si>
  <si>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</si>
  <si>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</si>
  <si>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</si>
  <si>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</si>
  <si>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</si>
  <si>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</si>
  <si>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</si>
  <si>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</si>
  <si>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</si>
  <si>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</si>
  <si>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</si>
  <si>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</si>
  <si>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</si>
  <si>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</si>
  <si>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</si>
  <si>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</si>
  <si>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</si>
  <si>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</si>
  <si>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</si>
  <si>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</si>
  <si>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</si>
  <si>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</si>
  <si>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</si>
  <si>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</si>
  <si>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</si>
  <si>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</si>
  <si>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</si>
  <si>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</si>
  <si>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</si>
  <si>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</si>
  <si>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</si>
  <si>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</si>
  <si>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</si>
  <si>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</si>
  <si>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</si>
  <si>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</si>
  <si>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</si>
  <si>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</si>
  <si>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</si>
  <si>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</si>
  <si>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</si>
  <si>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</si>
  <si>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</si>
  <si>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</si>
  <si>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</si>
  <si>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</si>
  <si>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</si>
  <si>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</si>
  <si>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</si>
  <si>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</si>
  <si>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</si>
  <si>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</si>
  <si>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</si>
  <si>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</si>
  <si>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</si>
  <si>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</si>
  <si>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</si>
  <si>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</si>
  <si>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</si>
  <si>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</si>
  <si>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</si>
  <si>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</si>
  <si>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</si>
  <si>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</si>
  <si>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</si>
  <si>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</si>
  <si>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</si>
  <si>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</si>
  <si>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</si>
  <si>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</si>
  <si>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</si>
  <si>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</si>
  <si>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</si>
  <si>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</si>
  <si>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</si>
  <si>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</si>
  <si>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</si>
  <si>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</si>
  <si>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</si>
  <si>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</si>
  <si>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</si>
  <si>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</si>
  <si>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</si>
  <si>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</si>
  <si>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</si>
  <si>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</si>
  <si>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</si>
  <si>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</si>
  <si>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</si>
  <si>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</si>
  <si>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</si>
  <si>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</si>
  <si>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</si>
  <si>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</si>
  <si>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</si>
  <si>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</si>
  <si>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</si>
  <si>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</si>
  <si>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</si>
  <si>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</si>
  <si>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</si>
  <si>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</si>
  <si>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</si>
  <si>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</si>
  <si>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</si>
  <si>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</si>
  <si>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</si>
  <si>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</si>
  <si>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</si>
  <si>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</si>
  <si>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</si>
  <si>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</si>
  <si>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</si>
  <si>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</si>
  <si>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</si>
  <si>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</si>
  <si>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</si>
  <si>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</si>
  <si>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</si>
  <si>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</si>
  <si>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</si>
  <si>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</si>
  <si>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</si>
  <si>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</si>
  <si>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</si>
  <si>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</si>
  <si>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</si>
  <si>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</si>
  <si>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</si>
  <si>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</si>
  <si>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</si>
  <si>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</si>
  <si>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</si>
  <si>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</si>
  <si>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</si>
  <si>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</si>
  <si>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</si>
  <si>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</si>
  <si>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</si>
  <si>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</si>
  <si>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</si>
  <si>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</si>
  <si>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</si>
  <si>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</si>
  <si>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</si>
  <si>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</si>
  <si>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</si>
  <si>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</si>
  <si>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</si>
  <si>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</si>
  <si>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</si>
  <si>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</si>
  <si>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</si>
  <si>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</si>
  <si>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</si>
  <si>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</si>
  <si>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</si>
  <si>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</si>
  <si>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</si>
  <si>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</si>
  <si>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</si>
  <si>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</si>
  <si>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</si>
  <si>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</si>
  <si>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</si>
  <si>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</si>
  <si>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</si>
  <si>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</si>
  <si>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</si>
  <si>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</si>
  <si>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</si>
  <si>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</si>
  <si>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</si>
  <si>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</si>
  <si>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</si>
  <si>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</si>
  <si>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</si>
  <si>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</si>
  <si>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</si>
  <si>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</si>
  <si>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</si>
  <si>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</si>
  <si>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</si>
  <si>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</si>
  <si>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</si>
  <si>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</si>
  <si>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</si>
  <si>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</si>
  <si>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</si>
  <si>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</si>
  <si>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</si>
  <si>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</si>
  <si>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</si>
  <si>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</si>
  <si>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</si>
  <si>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</si>
  <si>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</si>
  <si>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</si>
  <si>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</si>
  <si>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</si>
  <si>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</si>
  <si>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</si>
  <si>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</si>
  <si>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</si>
  <si>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</si>
  <si>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</si>
  <si>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</si>
  <si>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</si>
  <si>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</si>
  <si>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</si>
  <si>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</si>
  <si>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</si>
  <si>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</si>
  <si>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</si>
  <si>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</si>
  <si>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</si>
  <si>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</si>
  <si>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</si>
  <si>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</si>
  <si>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</si>
  <si>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</si>
  <si>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</si>
  <si>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</si>
  <si>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</si>
  <si>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</si>
  <si>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</si>
  <si>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</si>
  <si>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</si>
  <si>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</si>
  <si>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</si>
  <si>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</si>
  <si>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</si>
  <si>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</si>
  <si>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</si>
  <si>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</si>
  <si>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</si>
  <si>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</si>
  <si>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</si>
  <si>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</si>
  <si>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</si>
  <si>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</si>
  <si>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</si>
  <si>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</si>
  <si>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</si>
  <si>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</si>
  <si>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</si>
  <si>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</si>
  <si>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</si>
  <si>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</si>
  <si>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</si>
  <si>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</si>
  <si>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</si>
  <si>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</si>
  <si>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</si>
  <si>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</si>
  <si>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</si>
  <si>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</si>
  <si>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</si>
  <si>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</si>
  <si>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</si>
  <si>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</si>
  <si>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</si>
  <si>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</si>
  <si>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</si>
  <si>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</si>
  <si>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</si>
  <si>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</si>
  <si>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</si>
  <si>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</si>
  <si>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</si>
  <si>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</si>
  <si>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</si>
  <si>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</si>
  <si>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</si>
  <si>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</si>
  <si>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</si>
  <si>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</si>
  <si>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</si>
  <si>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</si>
  <si>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</si>
  <si>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</si>
  <si>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</si>
  <si>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</si>
  <si>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</si>
  <si>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</si>
  <si>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</si>
  <si>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</si>
  <si>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</si>
  <si>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</si>
  <si>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</si>
  <si>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</si>
  <si>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</si>
  <si>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</si>
  <si>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</si>
  <si>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</si>
  <si>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</si>
  <si>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</si>
  <si>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</si>
  <si>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</si>
  <si>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</si>
  <si>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</si>
  <si>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</si>
  <si>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</si>
  <si>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</si>
  <si>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</si>
  <si>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</si>
  <si>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</si>
  <si>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</si>
  <si>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</si>
  <si>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</si>
  <si>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</si>
  <si>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</si>
  <si>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</si>
  <si>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</si>
  <si>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</si>
  <si>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</si>
  <si>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</si>
  <si>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</si>
  <si>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</si>
  <si>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</si>
  <si>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</si>
  <si>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</si>
  <si>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</si>
  <si>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</si>
  <si>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</si>
  <si>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</si>
  <si>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</si>
  <si>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</si>
  <si>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</si>
  <si>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</si>
  <si>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</si>
  <si>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</si>
  <si>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</si>
  <si>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</si>
  <si>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</si>
  <si>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</si>
  <si>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</si>
  <si>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</si>
  <si>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</si>
  <si>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</si>
  <si>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</si>
  <si>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</si>
  <si>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</si>
  <si>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</si>
  <si>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</si>
  <si>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</si>
  <si>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</si>
  <si>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</si>
  <si>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</si>
  <si>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</si>
  <si>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</si>
  <si>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</si>
  <si>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</si>
  <si>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</si>
  <si>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</si>
  <si>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</si>
  <si>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</si>
  <si>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</si>
  <si>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</si>
  <si>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</si>
  <si>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</si>
  <si>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</si>
  <si>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</si>
  <si>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</si>
  <si>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</si>
  <si>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</si>
  <si>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</si>
  <si>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</si>
  <si>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</si>
  <si>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</si>
  <si>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</si>
  <si>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</si>
  <si>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</si>
  <si>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</si>
  <si>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</si>
  <si>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</si>
  <si>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</si>
  <si>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</si>
  <si>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</si>
  <si>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</si>
  <si>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</si>
  <si>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</si>
  <si>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</si>
  <si>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</si>
  <si>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</si>
  <si>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</si>
  <si>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</si>
  <si>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</si>
  <si>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</si>
  <si>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</si>
  <si>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</si>
  <si>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</si>
  <si>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</si>
  <si>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</si>
  <si>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</si>
  <si>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</si>
  <si>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</si>
  <si>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</si>
  <si>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</si>
  <si>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</si>
  <si>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</si>
  <si>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</si>
  <si>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</si>
  <si>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</si>
  <si>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</si>
  <si>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</si>
  <si>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</si>
  <si>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</si>
  <si>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</si>
  <si>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</si>
  <si>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</si>
  <si>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</si>
  <si>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</si>
  <si>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</si>
  <si>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</si>
  <si>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</si>
  <si>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</si>
  <si>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</si>
  <si>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</si>
  <si>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</si>
  <si>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</si>
  <si>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</si>
  <si>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</si>
  <si>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</si>
  <si>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</si>
  <si>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</si>
  <si>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</si>
  <si>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</si>
  <si>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</si>
  <si>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</si>
  <si>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</si>
  <si>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</si>
  <si>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</si>
  <si>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</si>
  <si>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</si>
  <si>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</si>
  <si>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</si>
  <si>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</si>
  <si>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</si>
  <si>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</si>
  <si>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</si>
  <si>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</si>
  <si>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</si>
  <si>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</si>
  <si>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</si>
  <si>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</si>
  <si>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</si>
  <si>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</si>
  <si>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</si>
  <si>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</si>
  <si>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</si>
  <si>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</si>
  <si>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</si>
  <si>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</si>
  <si>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</si>
  <si>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</si>
  <si>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</si>
  <si>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</si>
  <si>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</si>
  <si>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</si>
  <si>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</si>
  <si>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</si>
  <si>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</si>
  <si>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</si>
  <si>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</si>
  <si>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</si>
  <si>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</si>
  <si>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</si>
  <si>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</si>
  <si>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</si>
  <si>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</si>
  <si>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</si>
  <si>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</si>
  <si>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</si>
  <si>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</si>
  <si>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</si>
  <si>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</si>
  <si>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</si>
  <si>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</si>
  <si>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</si>
  <si>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</si>
  <si>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</si>
  <si>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</si>
  <si>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</si>
  <si>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</si>
  <si>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</si>
  <si>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</si>
  <si>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</si>
  <si>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</si>
  <si>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</si>
  <si>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</si>
  <si>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</si>
  <si>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</si>
  <si>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</si>
  <si>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</si>
  <si>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</si>
  <si>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</si>
  <si>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</si>
  <si>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</si>
  <si>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</si>
  <si>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</si>
  <si>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</si>
  <si>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</si>
  <si>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</si>
  <si>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</si>
  <si>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</si>
  <si>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</si>
  <si>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</si>
  <si>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</si>
  <si>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</si>
  <si>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</si>
  <si>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</si>
  <si>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</si>
  <si>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</si>
  <si>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</si>
  <si>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</si>
  <si>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</si>
  <si>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</si>
  <si>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</si>
  <si>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</si>
  <si>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</si>
  <si>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</si>
  <si>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</si>
  <si>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</si>
  <si>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</si>
  <si>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</si>
  <si>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</si>
  <si>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</si>
  <si>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</si>
  <si>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</si>
  <si>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</si>
  <si>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</si>
  <si>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</si>
  <si>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</si>
  <si>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</si>
  <si>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</si>
  <si>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</si>
  <si>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</si>
  <si>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</si>
  <si>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</si>
  <si>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</si>
  <si>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</si>
  <si>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</si>
  <si>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</si>
  <si>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</si>
  <si>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</si>
  <si>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</si>
  <si>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</si>
  <si>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</si>
  <si>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</si>
  <si>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</si>
  <si>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</si>
  <si>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</si>
  <si>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</si>
  <si>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</si>
  <si>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</si>
  <si>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</si>
  <si>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</si>
  <si>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</si>
  <si>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</si>
  <si>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</si>
  <si>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</si>
  <si>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</si>
  <si>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</si>
  <si>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</si>
  <si>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</si>
  <si>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</si>
  <si>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</si>
  <si>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</si>
  <si>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</si>
  <si>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</si>
  <si>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</si>
  <si>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</si>
  <si>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</si>
  <si>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</si>
  <si>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</si>
  <si>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</si>
  <si>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</si>
  <si>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</si>
  <si>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</si>
  <si>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</si>
  <si>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</si>
  <si>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</si>
  <si>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</si>
  <si>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</si>
  <si>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</si>
  <si>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</si>
  <si>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</si>
  <si>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</si>
  <si>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</si>
  <si>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</si>
  <si>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</si>
  <si>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</si>
  <si>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</si>
  <si>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</si>
  <si>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</si>
  <si>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</si>
  <si>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</si>
  <si>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</si>
  <si>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</si>
  <si>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</si>
  <si>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</si>
  <si>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</si>
  <si>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</si>
  <si>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</si>
  <si>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</si>
  <si>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</si>
  <si>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</si>
  <si>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</si>
  <si>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</si>
  <si>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</si>
  <si>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</si>
  <si>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</si>
  <si>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</si>
  <si>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</si>
  <si>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</si>
  <si>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</si>
  <si>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</si>
  <si>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</si>
  <si>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</si>
  <si>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</si>
  <si>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</si>
  <si>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1 Dec'25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</si>
  <si>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</si>
  <si>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</si>
  <si>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</si>
  <si>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</si>
  <si>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</si>
  <si>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</si>
  <si>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</si>
  <si>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</si>
  <si>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</si>
  <si>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</si>
  <si>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</si>
  <si>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</si>
  <si>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</si>
  <si>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</si>
  <si>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</si>
  <si>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</si>
  <si>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Date :- 07 Jan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</si>
</sst>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9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29" borderId="0" xfId="0" applyFill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0" fillId="30" borderId="1" xfId="0" applyFill="1" applyBorder="1" applyAlignment="1">
      <alignment horizont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82D4BB7D-59E3-4821-AFCD-44B836DD3190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372F6ACA-1CD5-4A3A-AE7F-CF5941A2C366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6F52245-177A-465E-B998-499EAFC390E7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1575504-11A6-47F2-B9DF-5FEDE4085F62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49F34A10-50B8-4E57-AF2E-21A30B89F1CA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B791F461-88E9-4A8E-839F-A4B10273008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24EA7F1-5917-400D-B940-08DCF29A9697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91641532-5E98-41BD-8969-489E0AE1D79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14AD40C6-C7D0-4C9F-B212-346313AA609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69714E8-A45E-48B4-82A7-71971DDC64A9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AE04809-5607-4FAB-BAFD-01D3433FC6A0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B3664331-3F4D-423F-93B3-92A4FB5887FC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13F388B-FE11-4AC6-846E-4743B5B7B9E2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940EE1C-C49C-44B8-ABE5-5B1637EE2F8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71216339-331A-44C1-95CB-C616CDD4D848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AD6CB9F0-7253-45B7-8F86-FA7DF93B356D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1BB56013-0549-47A7-9D80-5483F1DD2AE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8F7E9C6E-0DD0-4159-AFC8-3645C2AB6D35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2B273DA5-6D6B-4298-80CA-F67D7A48CDFD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9801BE5B-6871-4CED-B177-AF2F8A0D3F3E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8D5FA355-D945-4DAD-BEF5-0CC39A7BFC24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0B2409AE-5105-447A-98C8-61C2201585B5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97A61A58-3137-40DB-840E-BECE78B7F0D1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B0A8372-A813-41A5-A16F-C80A0016F286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CA6B5DC8-D166-40A3-A657-B24200B7CA91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1D2168F-6529-4FDF-B0E7-46AE0055186A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7AC274E9-8D84-4807-9F08-E888A030C12C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AA286327-16D1-4312-8A0F-C0D128AACA1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B22F56DE-E8AB-47FA-BE98-27D67D38DCCC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98BB51F0-EB04-466C-B9DD-5F16F84EAF73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F611D240-474B-4B9E-9637-761DB64AE22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1C423426-F824-4737-9EAC-BD6C5C047675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CE1A0323-5F5E-4614-8DC9-D8F01A33BFD3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A1F38B10-DF6D-4ACD-AC6B-3F8048E31FE6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176A17DA-0FD3-4A73-AE7C-ABB35EAB36F3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BBBFE1F0-97A9-4866-A61C-7C9E28338B27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B071E7C2-B3D7-43F0-8521-0A7654A19ADA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62B454AE-5A12-4C98-8BD4-5551FD38BC59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B582E581-23E7-4629-98E2-597D3634CBE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9791E502-7BE7-4F66-AF55-34623B9180D4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8A7D70A-DA0C-46E4-B99A-0C95E9C66EB4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760C8777-E825-42A3-9FE8-E5A5D0B6FE05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52DE97A-8F13-4E27-B828-68F535A1F732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8BB743B2-E3A9-495C-959A-57250335FAFA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CF40D67-0552-46FB-933F-58DC0BE38F98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2CDA26B1-0BCB-45A6-B391-5AF8A69145AF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042DD65-5BD1-43BC-BFA5-BD6CF965B7FA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3C2A1E85-F7F0-4BBB-9018-260DFE2B0BEA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82B38707-79D9-4A4B-AD6B-DC28F230219A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701F2F4D-A530-49F2-A92F-E0DFF8A0CDF9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154A161B-0FAA-4503-A905-D0D196A2D3F7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A127D5D7-1650-40FF-8DF0-C68225BA10B7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9F3F3480-30C2-4F9F-966C-55D18A0536CB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3B994285-EBCB-4ACD-8A59-8AB4D900DB02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035FE731-1715-4E56-929C-304080A76F4F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2A0837A-B334-423B-86A9-6EE0FBFA38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684F73F-87E0-4D84-97E0-A81C78201CDA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BA3729A7-89F0-47A6-9097-FD634EED8890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F257F9FE-338F-4419-916C-7FA277C2C197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590ADD0-4AD0-4D00-B014-4AC1C528005D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099E6216-2327-4136-8E25-E0AB9AA9AFAA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CE417C79-3AC6-4FDE-9FE2-D01F563C860B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43A73AB9-9E41-4D52-B64E-9F5B87348AFF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E45756DD-A97B-40D0-B9A4-02070D508C7A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EE54AF6B-A0F5-4682-B9C6-A548E391155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A87C7FE0-E78C-4F91-95AF-01371111FF96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31220C67-0A57-48DE-A40F-1FAC8DB8A6FF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86FD234F-A17B-4255-826D-195D31FC8697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58155870-8C36-431F-B3A4-F5ECBA1C474B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1B287E31-1DBE-4881-97E4-09287CBDE4E3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0CD1E737-BC96-4724-B8D4-FC814D2B5376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8FCA6FFC-CD8C-45E8-A495-87AFE5CB1231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411E0821-1CA4-465D-A6DE-01943E7369E3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56B6363D-0783-4435-A86C-66923326ADF2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69AB05CD-F8C2-4029-B560-D6B5E3C31277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D1B1BD39-2512-4EA8-9734-975AB0009CC4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156E8A2-15BB-4753-A1F7-EED227E7D23C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DF5A870-5337-4A2C-BA36-49975D7BE7A2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2F6E64A2-9ACA-4AE3-B597-38A45852F199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41BB95A-0CAF-4CD2-8323-238E0829390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844B88A3-56F2-45A0-B002-46002314916F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84858BF0-B6FB-4F7D-B6DF-9CAF3986C4D8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B2ED23F2-9C67-47EB-8141-A37EBFC82E4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5F46831-C847-48E4-9C7D-A8802564F49C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B3E59E7B-F1AF-4CA5-9AC9-840C97F029AF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13CFDB55-D6F6-4C01-A347-716B28D69309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51BA9920-1ACF-459B-B1BC-A35001F133BF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0C81C200-4B06-4E57-A53F-E1ECFF43F951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6E377CA-C6F9-4B4D-9696-BAD849A894AB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370DC88E-F03E-430F-A6FC-451C5CE8163A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FB2A02D1-47EB-4BDC-8A30-6AD8BA3449D1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9CE8000-DF86-47C7-A323-D606F3C243F0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6A2DEEA-FA3C-45EA-B60A-AB5855577869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C8E6B71-1AAC-4135-B502-87C26C45AC62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4B6215F1-C3FF-4905-A105-A6D4E4DD090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7A3553E1-5443-406B-BAA7-DD0F9893B8A1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44F3A5B8-ACB4-4579-916B-D69F5C7AB187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9BDF7614-114D-4090-BD26-032E9373EB04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EC12576-812E-41EA-AC31-22657313F9AA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24EA22F-B068-45FA-BB23-8254C8392D6C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6A4B36E3-B857-4E4E-A376-8F109A2CBC19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8C400B1E-4559-4A7B-94D4-CF4C80A89F85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529A9F77-FCD7-4B2F-9691-DBAEBABF92FF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8386C190-C320-4B72-9BDB-EBDD449D5CFD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30C35394-36C5-4003-AAA6-353EBEB4EA74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ED0631D-AF15-4876-9C22-EF0A224FBE87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60C4F0D-4B9F-46E8-98ED-4F310B318D5D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48D1482-D60F-4C66-BEF8-660BE8CAB840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9A3CAA9-0B8F-494F-B16E-C5FDEDB5F75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C723E0B4-3B34-4A79-95EF-C0C23F399194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5D8B9051-6932-41B2-910D-3B5425D77ACB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D6311B23-682B-47A0-A8F8-973E92CB0F51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CD9165FC-3C14-49BD-90AA-77993E820890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C303FE6-3707-4826-A10D-C8C61A068E9E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88F36F8A-0903-4CD0-A278-D0A0ECEA19E3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828C98EE-E4E3-4125-BBCA-AA3C96590586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5D03C0A-3D06-4CF7-AF43-C016A1D21609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5D3FFDA9-76F1-4074-8D74-4A18BED67AC6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8E6ABF2D-C949-4611-98EC-0E9361BB8701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38CC8C09-07ED-43DF-8237-0609AACBC472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47DFD411-B46A-495B-8784-6E47443F5E72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7440121F-765A-4B34-A2FE-3396DDA7EFF2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63E7D6EB-B0D2-436C-9B25-2805A0576CDB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9FA3279E-4914-483D-8887-18B4EE64379E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F8E59E82-1799-4E93-8885-E7AC1A87A760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0D7878F-FB54-4898-BC10-E7438F9BACA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B4CE24A1-CDDA-48FC-855C-07F9BFEA18C7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F8797956-1B4B-48D2-8E3E-BC26805206E2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1B53108-454A-4F2B-8FF6-DC818951DE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559FEB63-9584-4AF9-8C44-1866E2FF4DB8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847A3E3-221B-4903-833C-D799F4196B57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28B96ABE-1569-48EC-8E81-5B8F20DD08F2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E3B2264-492D-4D1E-9158-7E6336020980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DD38E7ED-FD55-4D65-BF97-3AF0BCD5201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02329A2-0FCF-488E-8EE9-2C1A519B0C5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36AB0D93-2415-4DCD-BC4B-9A3E43401691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387DD151-464D-4A8B-B70E-20E27B525B3E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ADBD99B2-710E-4327-AD52-E6FCFCFA88AD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20A42A00-CDB6-4051-8FE5-A53F701920BC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C3B200-C263-4BB1-82DB-D4D4B1AA8BD0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FFE0BB5E-E2AB-4665-82E6-7CCE9A6C705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CE997BE5-04E8-48CF-A281-223773D8E840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B3FF9CCF-C4B5-4836-8F65-8F52F1C41321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574800F-DF01-491A-84BE-B2BE56472A59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C92DC4E2-5143-43BF-9ACE-93FBE75ACAF7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FC7E0FC7-390E-4748-8347-49817D7F5323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CA6BABD5-C6DE-46A0-9A36-CC5F3722D037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E1035870-B2D6-48CF-A66F-1B2E88BD4EA5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A88AD66B-B570-41DC-911D-6A3B2F184300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6806DE2D-FEEC-4A15-BA77-F3A422449301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52EF784A-ADEC-4024-AB0C-230116F9EF3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5A290C9-525A-4E2B-87AA-30C0852F4472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069EB5CD-5DC6-4C2F-868F-5E0E2F775872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5BE4F2FD-EC54-46DE-B54C-BE3268E23FC2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565283C4-E5AB-4AE9-A62E-DF7E5DABE5F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19F898B0-B39C-4D2C-9A29-37D7566118A3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3347314-ED45-4CC6-8BDE-F332120F3BAC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31A54A26-D079-4A34-9733-628984606A18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2459DE48-EED7-4485-9EE4-550292538939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2F30B7A9-5E1B-48A4-94BE-383477D3E162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C1D85231-A1AD-4906-AA5C-155A4B48EAC2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C814CE2-D9EA-40D7-83D3-7A889F6E8D4F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49E5EBED-712D-49EB-875E-79678009827A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D464A066-5E1F-4A71-8BA8-0FD24FEACAD8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FE3F37BE-6505-4B91-A754-85D75C2ED1FF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141386B0-42C9-4B53-99DD-D3E0628730EE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C440F879-A90B-42D2-B158-E80A3645D029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6064AC9E-EB78-485A-BDAA-85DD7A4140D5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7E5881FD-EA29-4358-BA66-CEDE95976EBF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93EC29BD-DDD0-47EC-A726-BDEEC5CA403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7C5509F3-1814-4343-9D48-AD74F1A558E7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8E800E1E-227E-4A87-8F77-F0A9DC496F5F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D779012-53FE-46ED-A5F2-6436D82CD906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5AAAB19-8CC7-4A84-9159-1BAB2188B270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B1FB475F-946A-4098-BF07-12A930FF9370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A0FC5ED2-37B2-41F2-B8EA-982679E00768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14481051-50B6-4017-9C2C-57AF811D15B0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A3300459-64FD-45F3-8EA6-E08F12F2A496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BDEEB23-E98B-4B7D-BFEA-25A09CED0B4B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368A2ED5-93A1-436E-8BEF-19FD43FDC9AD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A81D1F7E-970D-46A0-9CEF-0F7FA5D5C1D3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48DB9E1E-40E5-4565-8F48-C6D9304168A9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52FB67DF-6780-4D7E-8674-BC262EB2A3EC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2F535FF3-03EE-46F4-A4AF-96C63B30D2EA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1C8CAB19-2C61-4CF1-9A60-D6F8B9919A1A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27D88569-D858-4B90-AAD8-A4B367A5A97F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D98A5046-111A-4E44-A361-B35A68EEF339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6053B9E5-6EFC-46A8-A410-A3E12B0DDF07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422B4B4-3746-4882-BD76-230B4C3BA342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D8410FDD-AEF4-4291-B3B1-2AE70AC4CE8B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8B325C9B-9C02-43BF-9E02-8522BCA8F24B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5C0DBFF-A79F-4132-A199-83F5E9206A30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CE2EEC50-36D6-4ECA-9124-0FF5466BAA3F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223975D-9FBF-4A68-AB60-0AA62AFDB9F3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AF122319-7991-4D6D-A581-C77073BC320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33F5EDF4-9A0A-4197-A8BA-A0A747D9C88B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239777F-1EE8-4414-A1F9-826F799656AF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853D00E3-8A5F-4436-BE38-0D77AB80A46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54C8F6E7-8B93-4B54-818B-0935338A76E1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4595947A-A05E-40D6-8939-C3788DB749A7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09FFC510-6B06-46BA-BBB5-5E46AC1CB326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200FA297-EEDC-4A5D-BCBD-4DDD0FF1514E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7E98ED2E-04E2-4A92-8281-FB14109BC703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B94AA2B7-6872-48CF-8F6A-2E85CD2B1A27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D327F0FC-62E0-4865-9CC3-7A92D2CCACE1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5E4E2221-D51A-44C4-BB78-9788418016C4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310BC237-6103-4997-B744-B336C82FBE60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BEA5556-5A3C-4873-9D43-E460C2CC70CA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6B9A7225-E659-43FB-86A1-CAA98AA4943A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D235D56E-5302-4994-BB3D-200E576BD30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38353AA0-E55A-4D70-935C-C2790BA0AF57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C1AC6728-CFB9-4CAD-8CEF-34A6FAB4FDC0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E2FD44F-7E0C-4BB4-8DA9-BB476D4DB78D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5ADB607C-B0AA-4F9F-9B83-11129A9FF106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A8C0FF63-2069-4AF0-ADF9-9DA282661F0A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51F8C0A0-78F6-4BCA-A3DD-18D387B19831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7620</xdr:colOff>
      <xdr:row>132</xdr:row>
      <xdr:rowOff>163830</xdr:rowOff>
    </xdr:from>
    <xdr:to>
      <xdr:col>35</xdr:col>
      <xdr:colOff>7620</xdr:colOff>
      <xdr:row>134</xdr:row>
      <xdr:rowOff>160020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614D02E4-5BD6-415B-A980-11A84F498BC3}"/>
            </a:ext>
          </a:extLst>
        </xdr:cNvPr>
        <xdr:cNvSpPr>
          <a:spLocks noChangeArrowheads="1"/>
        </xdr:cNvSpPr>
      </xdr:nvSpPr>
      <xdr:spPr bwMode="auto">
        <a:xfrm>
          <a:off x="7802880" y="24296370"/>
          <a:ext cx="47244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CBBF0C88-1452-48AD-BEDF-F0F4A250085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C0C26B5F-1AB9-4B8F-9BC2-11680384FE08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BCF1F60E-C204-4364-9B6C-F2638471BEB8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C99A91ED-9F68-4659-81B5-16D1E2AA95DB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8C613AB4-57E3-4C62-BB6F-B7516A8C0208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D55D53EB-C5B6-4D88-951B-1D628DACA733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B7A2BBBE-347D-4474-8641-AA60B12D8EF3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994F0DB8-E1B1-46D4-AB5C-148CEF091E3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64061F32-A259-48E2-81E4-041D3F5B3415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FA19EFBA-2486-463E-9133-E7DCABF9D792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73A97EC-A24D-4B84-A496-5E3274660DCF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BDA25834-B015-44FC-A68A-924C0CC62516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40A4F4C-C0FA-4F49-BDB7-0F3A4F9B0B4B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1A069B2C-26D5-47DB-8F4E-692ED5FCCC4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4EF64A6D-F9F2-47A2-9DF9-85A64A837878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0EAD5D57-E1BA-4D6F-9F26-D6E20093197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8B46D425-7E26-4420-83A6-F302EEE53D35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F99C1ED3-7279-4DD0-BB65-4FA58A61CC5F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868A350C-5987-4432-9D63-D0F994B3798A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562A1878-7AAB-4B4B-A578-6138B11133ED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F1E026F-1BAA-4FD9-A5C2-54271D8609D4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D241A68-CC05-44FC-8F54-085BFF26AA76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9B6655C2-0C68-4B63-BD7D-C4175CD7D810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DD81FACF-A2FC-4731-95E0-9204DDF98399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E93F030-97AF-4903-A46A-9AB720D9E0A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9A85A914-7A60-4AB7-B36F-4DE038D1AF58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D6699B3-AE37-420A-82B4-20E4A4E5042A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CA03C7A-CA93-4052-BBDB-431196A81F38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2E628F2C-4100-4643-8DB6-1126FB621886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3C69DBB0-4FDF-4BFA-9F84-2E95F7681DDD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58206255-4A9C-4702-8CAD-C9DFDFD36C5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658E6FD4-6B68-4F70-AB63-521BB19EE529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32897F7C-F796-43AC-8BA8-78E32C083000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385CF978-0224-4A7D-BB3E-8CB3D189C158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234F83E6-6275-49B9-A48E-9CFB5381FDC5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687B8B1-2484-4590-9509-7BA59ED98849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348BCB42-0794-4D44-825B-6FF3BC6DEEE7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78C0CFD6-621A-4E05-A7FB-F88B53533B10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158C852E-BDDE-4CEA-9929-5C91C0ABB0A5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79305297-D22D-4123-8A6E-CBD9530C702A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CED3759C-36B4-4176-B0B0-9045338D0792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ECDE8FD5-ECAC-45B6-9E05-AB134FAB23F7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E4F537A7-1C31-4C70-B0CB-3E60990B2439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A1409657-9268-40C9-98C7-1E78FCCB4441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A3CBD1F2-420E-48F3-AD68-2C1E04E46474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59F8970-EFC7-4D76-AD13-37D0749BEF62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E9B3E13B-4085-45C9-8E0C-A5C7909FB123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27042615-DB7B-40F0-B161-7440AD3D4229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8F2C7D14-FE52-4DFC-B6CE-CDFE7196C7B7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2F756760-C6EF-4638-B5AE-F3DCE06BF0C2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C19DB8F1-2921-44B4-97F7-660C49222C79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2C480190-84BA-4572-96DD-E447A0BDC860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C592484D-37BC-433B-8854-A5152AC05109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61645783-9EF8-4E5F-B018-C98C45A8BA88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C6BD63B3-58FD-418E-95BD-E266D90DF0A9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F6A8A207-C488-4097-A015-B9348C4A6867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571D7D8C-1846-41A1-8FE3-CED1172AA095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9FE6534D-711F-45A6-9181-CAF7B45F5E82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C83CE44F-8DDB-4F77-A631-3DD191D26B60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D59047FB-DE8A-437F-92F5-713F4E44321F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02374D9F-1557-4AD6-BF85-449D1A54B1C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D7CB0721-AFFB-4D1C-92E3-D8DCCB345C6A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3F0F201-5056-4E76-A5D4-3442E471E00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1D8F0463-35DE-4DAA-A21D-4FB0F1D7B6B7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7BB3E9D4-6746-4E67-9B26-2A7AEA579382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00CC84F7-247E-4F4B-A809-756F11CE4D6F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A6DAB73D-2F0C-4777-9F94-C0D92341EF7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57DBA72F-6BD7-40F4-AFFB-AB53191EE2D2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150B13B6-80C5-49EA-A33B-80970B585521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2045E43E-3F43-4625-9871-B229607970AC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29C9844F-F908-45A1-B172-F5194705421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1D6E56B7-4C00-4AAE-A60D-F9C5227C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C4E3CD9D-8CF0-4C42-B4B7-1EE800FCDD4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CF48756-1BAD-4D94-BAE8-8D48DABE7481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88B884A4-E6BA-4137-B486-6F12560C8EC1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FC5132B9-5798-42D6-9983-0B09D95F51D2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6C8C0CA7-E868-49F5-A88E-A24FBB1A7C25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21CAA563-03A1-4384-B565-35E3AC680231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E689F1A-12C6-4C4F-8363-8DA91384CF98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2B6119FA-D857-438F-80E0-B5796D9BB0A4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C9C8D13A-3CA3-4549-8C77-4DAC83629B43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46E46D0C-6229-4510-AE49-8D8F2D412A37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05DA468-D337-4765-BAE4-12ADDD952F9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9D92DA54-E052-4A03-8B86-7605D9A918E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5225EB6-3202-41AB-97C0-EF2A9A08DAA4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E7A1FA61-C1B0-4389-9D84-983BF9914F6E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394D0446-9BEF-452E-98F9-0C0B3F2505DF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B8C98A30-128E-4F08-AEA9-ACDE323D4E5E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54B591A-BDAF-409E-9757-8074F8687012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0542E869-05E2-4583-95CA-EADA08EF6848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10E5ED29-BFA5-4AE9-B9A1-255337271D29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C0E761CB-9819-4A41-B9C6-0182AC90B11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DF5C01A-836F-4E17-9FFA-556E69F752E9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04D6115D-C504-497E-A933-63FE4C80F6B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3609B4EF-75B6-442B-98BD-CAF8727B133D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7BB967E-7D6F-4B47-B694-2F768BF41874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0250BD56-339E-43BC-8B27-FEBE6B7AD35D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13934920-BD0B-4C10-B7BA-1E078D4223C9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8B2A2E20-D5B9-471C-9E59-1EBF49CFE2A1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46ED624-2F08-4F3C-93B4-393A9D6F3D44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2ABB024A-A12A-421F-A69E-AF0E1FADF67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BDFAAF9-9DAA-4AE6-AA7C-641727B524F0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BEFA0D6-CA94-401B-9A14-32A223E4A467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DF36F39-DBB8-482E-91B3-94504D0BFA77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989C58DF-5F2E-46ED-BA39-2448CD9613A4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25B31724-B4A9-4FB3-B74F-7D6F965B7C03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D933220-CDE1-46C6-A542-9B61D852BBFE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984025A6-A922-4FF0-ABF1-11D79EE32E72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00C42B07-E58C-4E07-9149-40F6C9E8EB05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416E30A-E31F-4E23-94EB-6626D601B3D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A18BF737-AA59-4518-918C-BC0F9C26B08D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8D449747-C257-4884-87D1-79BFCB318DD6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485701D7-1952-4E61-A7C5-094A69E71616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2B474AAE-FBD7-40BC-A454-0A60782E792A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D084CF-6876-4531-9175-B2312205E9D8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D0A8F82E-ECE7-49DF-A02A-4C70388C1C8F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FB1AACE1-2958-458E-BD5C-2EF1109FB6A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D7A5992D-8CE1-4C60-AFF6-73624325D0B2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B31CCEAE-FE1C-4EF5-8324-86BB52255CE9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23076A78-41CD-4A76-85C8-7956449A7CC8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D3F200FD-30DE-41D4-9299-6502092E829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8543114C-42EF-44EF-A3CB-CFBF81F4E13B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D2AE8E17-30DC-4429-902B-D22678A27CD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7EF0B04-DED5-4843-8536-7814802A2C18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FECAD30E-7F76-4EB7-88DE-05FEFBC6908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4212F759-F9CE-4C84-8C79-10EA45A57BB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837B84D7-E618-4B25-8EB4-5215DDB95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32DB61E3-87E6-4915-A2A2-EE74E92FFC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59CFF74-6BD9-4456-855C-AB2B8BE4F0D5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1A5810C8-5AB3-40CB-94DD-26F21CD3E8A6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163830</xdr:rowOff>
    </xdr:from>
    <xdr:to>
      <xdr:col>23</xdr:col>
      <xdr:colOff>0</xdr:colOff>
      <xdr:row>83</xdr:row>
      <xdr:rowOff>160020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35B39340-1227-480C-B075-BC100B16604B}"/>
            </a:ext>
          </a:extLst>
        </xdr:cNvPr>
        <xdr:cNvSpPr>
          <a:spLocks noChangeArrowheads="1"/>
        </xdr:cNvSpPr>
      </xdr:nvSpPr>
      <xdr:spPr bwMode="auto">
        <a:xfrm>
          <a:off x="4960620" y="15060930"/>
          <a:ext cx="472440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F7AF0B6-B804-4B0D-8438-D1A49E8E805F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E374AAB1-7523-46B2-A195-9E672CDE539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2241A98-E181-495A-A84A-28E998FF790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962E2349-21CF-4100-A928-AECC9CD2B77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497E76C0-E4B6-4B42-BBE4-91D4BA147F8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740AC61-2502-40E8-BDB0-D0EC0E531AFF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60252ACB-413A-488D-9365-CA8AD0E6096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07F422-2871-4FCB-A577-6B19C18649C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647F363B-033C-43B3-8658-389E4646D99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BF847996-926D-43A0-928F-2CA01256531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55D617A-D7CB-49B7-8864-5E70E860D2C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59FC7045-C04A-4661-AD87-51752947930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C803F168-A587-4970-BFE8-8C54118DF567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98EC0951-849C-48B4-8457-666FBB8A4932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D43A30DC-A991-4E2D-B1D6-20F514CEBF9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929F671-B4F0-4E1B-8A4F-3587388E326C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54CA171B-F7D1-462C-91B5-FCA1E33C36CD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D5AED69-E621-4D3C-8C55-CF1022680463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B3EDF413-D10A-43D0-AA31-E88F3304298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99B85D51-A7F8-47C2-837C-FCB85CB7720C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F9B8094-9B07-4BE7-80E2-DB7C888F60F8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8AB76A3-3498-4744-9896-8A491FFBD5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4BE5EAC-7ADC-4D10-A726-BAFAE972AF90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3787516-BBCE-4D74-BB22-696151C588A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5AD2319-7369-4121-9CA3-FA2FC269ECE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490DCC75-B299-427C-B748-ACCBE33C203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1A101C40-0395-4346-B2BC-C3C08ED84D4A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9B88E397-F177-4DBB-BC4E-2154D9D62416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E0F10BF-B2EA-4D4E-9AFF-5CC7F2825B62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10F6EED1-7BD2-461D-99FF-620FBF95269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59693B4B-AA65-41D1-A704-D964556D5164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3E2B98C3-9772-431C-896A-3D9C63B36FAC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3FF2F896-0EE0-44DA-9F1B-7B742C2F791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7F776A3A-68DF-4853-A0DD-08793BB5E34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C02582DA-838D-4425-9C5A-B5EBEEE9CF4C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32EEB27C-B7F7-4B5D-B17E-3AA00557426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1A70815-3CE7-4558-A7E8-9F5C981A24B5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CF2799F6-5DCD-427E-8CCD-1DDB2411415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A57A882-BB25-41BB-83FB-85E90EE9F425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7269819-B9ED-449F-BA68-A9DB22C6C4B6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D34385F-2648-42C3-A5D6-08D297A5CDD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E6FA9165-3E46-44DE-BEAA-23A5B94404C0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20695F27-6033-4C91-862F-1F62B7C6DD0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4D076CBB-D2EC-46C6-AE81-E465270F0E71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47D397D5-546E-450F-A978-2480DD64D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99581B62-A6C0-4838-9470-FD848D4AEDE3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5E5323E6-7960-4B32-A6B6-64063130DD3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E96F097B-D9AD-4597-876E-7E9AD5A6856E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D111BC7A-2BAF-4594-B1DD-54E5C072F10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CE344737-4CC2-4A97-9BC0-23EFE166A4E2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D9EAEB6F-776B-4E1E-BC70-6BDCD7E2B92E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5FE2FCF-5FC6-442B-ACB7-539F6C6026E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6A6A9134-252A-4416-9767-51298DF5F0F0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FFA9B1D-5E74-4A01-AEAC-A9238C2DEF83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B27852E-7EF2-4197-A94D-56FB5F591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D0515ED7-9ACE-4501-B5F0-2067F086706A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52FBE5D2-3B27-494E-8A3E-B8BF6B47C42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F77E2508-4949-4DC6-A2AD-07203FC88BC7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0A26B55A-9FFA-423B-886C-2F55DD74802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3E6F237-6DE0-4B51-8E6B-D4684C8E38B3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2230BC3-38DB-469A-938E-0CDAF8F9FCCB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9F02A2B-69A7-495B-A417-4A9374047EF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5F32E2B6-414B-43B0-882C-D4B46CFBE70C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75532933-8F80-48ED-821C-EED55D685607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77A8EE77-C827-4F74-8202-1B7F956A5311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A41CFD7-0E26-479E-8029-674D844EC851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E1876201-2F38-425E-B5D9-BBD2DA6571F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E953C536-31FB-4BC2-B20C-08CD605FBE94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FB0A67F-D637-4A73-A378-9E9B1434769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0D34F162-51C8-4E21-B824-154004EC7FB7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ECE9FD6-4938-4FAA-AD2E-4D62FF3AE96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0FAC9F5E-C95E-43DE-987F-D309D6EF13E8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58023A10-0EC3-40FC-8B36-5681BCFF1AF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4472729E-FA4D-4E36-954B-4E42C37130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2913E83E-8583-4E84-96B0-3E5090727768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E1702E58-546E-4B55-8C4C-B81CFD7E06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F49A4851-5AFF-4B83-8720-1BBE8268764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4EC4C716-7033-43C7-BD5D-DBD15E5AF68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6F26FEEC-6A92-4F05-9EE4-7051E8CBB009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32988E01-096F-4F70-AC57-C54E3D36637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0D522D40-46F4-4A0D-AE30-F86C7A628B4F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3DFB1533-FB15-4AE6-A563-EE624D6C2C0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97AE6B2A-930B-4D30-A45E-E32DE7E6C162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D99D0FD-DD43-4901-9C63-837DE3677640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E273BA81-944D-4C79-ABCF-ADCF75B090FC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3D12B8-DBA0-44FB-B466-1225F060DE50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0C12D46-1EAD-40E3-9EE5-0AC0C3ECB01D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D0256DEB-BC15-40C7-83EA-1D7A67387A7D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CF4AB089-7C04-40E5-9B55-0C9980B416E8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DCDCCDD6-059A-4AB9-B4DB-8E34F223FAA9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A9D3D68D-C80A-491B-8B98-D225B7AFA3E6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F29FBA2F-1C80-4B34-A4FC-08829246B9A3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E8D299A-7D6C-4BBF-9610-704BC1540011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BA9EDAB4-ED4F-4065-BB4E-0EEFDE5A347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C6CD2760-E1A1-4A2D-8914-AE3AB389B1E7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1CBC037-C8FE-4BC5-8401-25F88A9A02C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2987950D-6CD1-4A1D-BF6E-CD4A2C1745EF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B6440BA3-C42E-4AAD-82DA-657DE3309990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94F5CDB4-5714-4D0D-AED0-92C8F1CA68A8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110B6970-D59B-46CD-B057-F56A5613C44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FC50827-F0FA-4C81-B0D9-E5DCE94FC91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DE3DEBA4-0522-4F12-83D1-B91EC2A17832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0F1DA6D8-21BC-4A4F-9D70-86F5F748F59F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38F30FC-BDAB-431A-9808-6858E6FFD73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A47AD96-C030-4039-A913-AA9528FD8209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DA78D5F8-F1D6-4603-953A-9601522151E5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DD048010-066E-4ED8-B173-CA2E7EB8D5D1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667D9FF3-59A8-4C02-8865-55DFD5A2C8F7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CC086B8-FD14-42FF-951C-0D3E230AA496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1373CE52-BA8B-43FE-BB38-2564E49F0A96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656F4FBB-B51A-4FD9-A662-5C5E71B37ED6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56D4D49A-B478-419F-B3B5-BF0A2EFD3CB3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9A345E89-A6F7-4BEF-AA36-820BEB2ADB89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38FD957A-D4C1-4E60-8C87-F8DD3B648B56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4EDD1088-0C7F-4F6D-AC5F-CA4F6EE9C1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503AAE7C-E716-414B-98FC-DAEA93215D5A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2E1D631A-F5D9-407D-B8D4-F0B062059CB2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5C4521A6-0F8E-4957-B565-35EA4C62EE58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073A12C1-3BF0-4737-A423-851B565382D2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A7606BF2-0E6A-4112-B28A-9E85743DA604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64FA12A-FFF5-4907-B6F8-BB7C00AA46D7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7648A11-3B9F-420C-B558-F25882790011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C0FFC82C-3C8C-474F-B610-FE86E16C4CB3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9CABCAFB-6AFB-4D04-8F10-E6A3C7EA605C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64CD0861-D9DB-4D52-9A34-317A11D78C4F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517CB489-BBA6-4F20-A4E3-ACC7ED804F36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14D8A9F2-9AE8-4D35-93E3-0E171F9AC720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0FD0FDA-509D-45D4-AE03-B3B69388624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777EA50F-E820-4C35-8354-C74A3E49F748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3EEF4D42-79CA-4037-96C8-C0FA20C7721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0AFAB28-340C-4879-93F2-D6AFB6E508F4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75D39A2B-CBA3-4E38-9805-730075587E20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3430938F-AF8D-4373-BE5B-466B9AD43F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F09246FD-6D48-48B6-B217-D759D81277F8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9688B253-1BE8-45BF-AECB-B9D8A5C43CBE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8A203BB-03DA-485C-8BE8-008AD259CAF6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EBEB8019-3117-4D92-ADCA-B068F89EA110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8B8FDEF6-27A3-4838-91C6-66F18BB8F5F8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75AFCF6E-8468-4A7A-97B6-E9172D87B940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297AE43B-C799-4E0D-A7E7-3E5B4C28AA9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B96A40-7B82-4119-9581-5FFCEB6EC3F6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122E82C1-A657-45B6-B386-11C17F3B1E21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5D6CFD63-B398-4594-80B7-E7EF026B8A5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F533AA49-F897-4BB7-B154-F9B2964CB7F4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7CD64F1F-5A94-4087-9187-6DB3B1FD2D89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D0573340-97A7-479A-B011-99F216502BF1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A0631EB-4027-4250-902A-EDD207F16D2D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E4BDB574-1B8D-4FC2-B08B-1F5F94AB030C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CC1DFA6B-8368-4B9D-B1A1-63DB89DAEF67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465012A-193C-413E-8530-F1A4185D2505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66FA2881-F8B8-4910-87F9-F5A7B356334D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D3BDE2B6-D17F-4022-8DC0-0E3ADCF25142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7B1DEC3E-CC31-47C3-884D-62CB7672FA5B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241A79B4-F659-48A2-B252-7E3189A2CB88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AD15823B-3921-47C6-8F76-3C391132786E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DB13F689-3038-49CF-B95B-55B94E1F0552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79721F6-CB61-4AB8-9CA4-5F5D15A21C8F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002AFF09-3AD1-4BCC-9A4E-AE89B224A36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87D20563-6363-45AC-B515-47732B133E3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7620</xdr:colOff>
      <xdr:row>141</xdr:row>
      <xdr:rowOff>171450</xdr:rowOff>
    </xdr:from>
    <xdr:to>
      <xdr:col>15</xdr:col>
      <xdr:colOff>7620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EB513071-6667-4077-8109-7E2D755A68DD}"/>
            </a:ext>
          </a:extLst>
        </xdr:cNvPr>
        <xdr:cNvSpPr>
          <a:spLocks noChangeArrowheads="1"/>
        </xdr:cNvSpPr>
      </xdr:nvSpPr>
      <xdr:spPr bwMode="auto">
        <a:xfrm>
          <a:off x="3078480" y="25934670"/>
          <a:ext cx="472440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F77E0B-2C14-408A-A161-9FF0D354B16F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D40C8AAC-3B81-409F-8F92-FD1A238BBC9B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DCC6D09-CCA3-42AD-B569-D58AFFA0F5A3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C3BCF131-6597-4F8D-B101-E0A114178D2A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7809964F-52FB-46FF-BBF7-823DC776FBD0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DCEE5C99-1265-40E3-A25F-FC270793B18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162914D3-D8F3-4067-932F-DE83C7774B85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DBB9461B-3172-44BC-A0AC-DD1CAF5EB77F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1A56AD11-25BE-4EA6-BA96-10F47521DCF0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D660C05C-EF3D-4F1A-AF8C-F09CC878D58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E79FC258-6096-4B66-9FE3-89F10B6F9B7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0B3B01E9-2A88-4FE5-A134-067BC8199C5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3289C474-4A53-49A7-B292-625CCE984EDD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48446902-3E0D-492B-B024-2DC1D73FB0A8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5692F5ED-8C70-474A-B536-3ACC7D9AA676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A59E5B5A-4DA3-4398-8CC4-02E5950B205F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5366F964-B839-40B8-84EB-0FC92804ED4A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BB2C0376-7835-4481-BC96-ACA2DD0DD637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1E3A54A6-3A11-4161-84E2-8904965BC0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61D15A9-7C35-4DB0-B795-38053E91A9C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47A11A9B-1E18-4270-94BE-637CE2E4A88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9A8DBDBB-D67A-440B-80E9-3404012D94AB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3B47797C-762E-42BD-95DD-400F7CFB8667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187BCA5F-ECFD-4597-83C1-5D4E38006A2D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FD193F6E-4335-48FB-9A05-477A95025AC0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127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2" activePane="bottomRight" state="frozen"/>
      <selection activeCell="B1" sqref="B1"/>
      <selection pane="topRight" activeCell="D1" sqref="D1"/>
      <selection pane="bottomLeft" activeCell="B10" sqref="B10"/>
      <selection pane="bottomRight" activeCell="P15" sqref="P15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43" t="s">
        <v>490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</row>
    <row r="3" spans="2:13" x14ac:dyDescent="0.3">
      <c r="B3" s="243" t="s">
        <v>615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</row>
    <row r="4" spans="2:13" x14ac:dyDescent="0.3">
      <c r="B4" s="243" t="s">
        <v>491</v>
      </c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2:13" x14ac:dyDescent="0.3">
      <c r="B5" s="242" t="s">
        <v>492</v>
      </c>
      <c r="C5" s="242"/>
      <c r="D5" s="242"/>
      <c r="E5" s="242"/>
      <c r="F5" s="243" t="s">
        <v>493</v>
      </c>
      <c r="G5" s="243"/>
      <c r="H5" s="243"/>
      <c r="I5" s="243"/>
      <c r="J5" s="243"/>
      <c r="K5" s="247" t="s">
        <v>651</v>
      </c>
      <c r="L5" s="248"/>
      <c r="M5" s="249"/>
    </row>
    <row r="6" spans="2:13" x14ac:dyDescent="0.3">
      <c r="B6" s="242" t="s">
        <v>494</v>
      </c>
      <c r="C6" s="242"/>
      <c r="D6" s="242"/>
      <c r="E6" s="242"/>
      <c r="F6" s="243" t="s">
        <v>495</v>
      </c>
      <c r="G6" s="243"/>
      <c r="H6" s="243"/>
      <c r="I6" s="243"/>
      <c r="J6" s="243"/>
      <c r="K6" s="244" t="s">
        <v>496</v>
      </c>
      <c r="L6" s="244"/>
      <c r="M6" s="244"/>
    </row>
    <row r="7" spans="2:13" x14ac:dyDescent="0.3">
      <c r="B7" s="245" t="s">
        <v>444</v>
      </c>
      <c r="C7" s="245" t="s">
        <v>122</v>
      </c>
      <c r="D7" s="99" t="s">
        <v>48</v>
      </c>
      <c r="E7" s="99" t="s">
        <v>445</v>
      </c>
      <c r="F7" s="99" t="s">
        <v>0</v>
      </c>
      <c r="G7" s="246">
        <v>46023</v>
      </c>
      <c r="H7" s="245"/>
      <c r="I7" s="245" t="s">
        <v>125</v>
      </c>
      <c r="J7" s="245" t="s">
        <v>446</v>
      </c>
      <c r="K7" s="100">
        <v>46023</v>
      </c>
      <c r="L7" s="100">
        <f>K7+31</f>
        <v>46054</v>
      </c>
      <c r="M7" s="245" t="s">
        <v>1</v>
      </c>
    </row>
    <row r="8" spans="2:13" x14ac:dyDescent="0.3">
      <c r="B8" s="245"/>
      <c r="C8" s="245"/>
      <c r="D8" s="99" t="s">
        <v>124</v>
      </c>
      <c r="E8" s="99" t="s">
        <v>447</v>
      </c>
      <c r="F8" s="99" t="s">
        <v>448</v>
      </c>
      <c r="G8" s="245" t="s">
        <v>443</v>
      </c>
      <c r="H8" s="245" t="s">
        <v>449</v>
      </c>
      <c r="I8" s="245"/>
      <c r="J8" s="245"/>
      <c r="K8" s="245" t="s">
        <v>443</v>
      </c>
      <c r="L8" s="245" t="s">
        <v>443</v>
      </c>
      <c r="M8" s="245"/>
    </row>
    <row r="9" spans="2:13" x14ac:dyDescent="0.3">
      <c r="B9" s="245"/>
      <c r="C9" s="245"/>
      <c r="D9" s="101"/>
      <c r="E9" s="100">
        <v>45992</v>
      </c>
      <c r="F9" s="100" t="s">
        <v>634</v>
      </c>
      <c r="G9" s="245"/>
      <c r="H9" s="245"/>
      <c r="I9" s="245"/>
      <c r="J9" s="245"/>
      <c r="K9" s="245"/>
      <c r="L9" s="245"/>
      <c r="M9" s="245"/>
    </row>
    <row r="10" spans="2:13" x14ac:dyDescent="0.3">
      <c r="B10" s="102" t="s">
        <v>450</v>
      </c>
      <c r="C10" s="103" t="s">
        <v>58</v>
      </c>
      <c r="D10" s="104">
        <v>79</v>
      </c>
      <c r="E10" s="104">
        <v>79</v>
      </c>
      <c r="F10" s="104">
        <f>D10-E10</f>
        <v>0</v>
      </c>
      <c r="G10" s="105"/>
      <c r="H10" s="105"/>
      <c r="I10" s="105"/>
      <c r="J10" s="136">
        <f>E10+H10</f>
        <v>79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79</v>
      </c>
      <c r="E11" s="108">
        <v>79</v>
      </c>
      <c r="F11" s="108">
        <f>D11-E11</f>
        <v>0</v>
      </c>
      <c r="G11" s="107"/>
      <c r="H11" s="107"/>
      <c r="I11" s="109"/>
      <c r="J11" s="108">
        <f t="shared" ref="J11:J26" si="0">E11+H11</f>
        <v>79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205</v>
      </c>
      <c r="E12" s="112">
        <v>205</v>
      </c>
      <c r="F12" s="111">
        <f>D12-E12</f>
        <v>0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205</v>
      </c>
      <c r="E13" s="115">
        <v>139</v>
      </c>
      <c r="F13" s="111">
        <f>D13-E13</f>
        <v>66</v>
      </c>
      <c r="G13" s="114">
        <v>8</v>
      </c>
      <c r="H13" s="114">
        <v>1</v>
      </c>
      <c r="I13" s="114">
        <v>1</v>
      </c>
      <c r="J13" s="114">
        <f t="shared" si="0"/>
        <v>140</v>
      </c>
      <c r="K13" s="114"/>
      <c r="L13" s="114"/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2</v>
      </c>
      <c r="J14" s="119">
        <f t="shared" si="0"/>
        <v>0</v>
      </c>
      <c r="K14" s="119"/>
      <c r="L14" s="119"/>
      <c r="M14" s="119"/>
    </row>
    <row r="15" spans="2:13" x14ac:dyDescent="0.3">
      <c r="B15" s="120" t="s">
        <v>454</v>
      </c>
      <c r="C15" s="121" t="s">
        <v>455</v>
      </c>
      <c r="D15" s="121">
        <v>205</v>
      </c>
      <c r="E15" s="121">
        <v>153</v>
      </c>
      <c r="F15" s="121">
        <f>D15-E15</f>
        <v>52</v>
      </c>
      <c r="G15" s="121"/>
      <c r="H15" s="121"/>
      <c r="I15" s="121"/>
      <c r="J15" s="121">
        <f>E15+H15</f>
        <v>153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205</v>
      </c>
      <c r="E16" s="121">
        <v>104</v>
      </c>
      <c r="F16" s="121">
        <f>D16-E16</f>
        <v>101</v>
      </c>
      <c r="G16" s="121">
        <v>25</v>
      </c>
      <c r="H16" s="121">
        <v>2</v>
      </c>
      <c r="I16" s="121">
        <v>7</v>
      </c>
      <c r="J16" s="123">
        <f>E16+H16</f>
        <v>106</v>
      </c>
      <c r="K16" s="121"/>
      <c r="L16" s="123"/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>
        <v>5</v>
      </c>
      <c r="H17" s="134">
        <v>5</v>
      </c>
      <c r="I17" s="134">
        <v>6</v>
      </c>
      <c r="J17" s="134">
        <f t="shared" si="0"/>
        <v>5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79</v>
      </c>
      <c r="E22" s="127"/>
      <c r="F22" s="127">
        <f t="shared" si="1"/>
        <v>79</v>
      </c>
      <c r="G22" s="127">
        <v>5</v>
      </c>
      <c r="H22" s="127"/>
      <c r="I22" s="127"/>
      <c r="J22" s="127">
        <f t="shared" si="0"/>
        <v>0</v>
      </c>
      <c r="K22" s="127">
        <v>20</v>
      </c>
      <c r="L22" s="127">
        <v>25</v>
      </c>
      <c r="M22" s="135"/>
    </row>
    <row r="23" spans="2:13" x14ac:dyDescent="0.3">
      <c r="B23" s="125" t="s">
        <v>460</v>
      </c>
      <c r="C23" s="126" t="s">
        <v>462</v>
      </c>
      <c r="D23" s="126">
        <v>34</v>
      </c>
      <c r="E23" s="126"/>
      <c r="F23" s="126">
        <f t="shared" si="1"/>
        <v>34</v>
      </c>
      <c r="G23" s="126">
        <v>3</v>
      </c>
      <c r="H23" s="126"/>
      <c r="I23" s="126"/>
      <c r="J23" s="126">
        <f t="shared" si="0"/>
        <v>0</v>
      </c>
      <c r="K23" s="126">
        <v>6</v>
      </c>
      <c r="L23" s="126">
        <v>5</v>
      </c>
      <c r="M23" s="135"/>
    </row>
    <row r="24" spans="2:13" x14ac:dyDescent="0.3">
      <c r="B24" s="125" t="s">
        <v>461</v>
      </c>
      <c r="C24" s="126" t="s">
        <v>462</v>
      </c>
      <c r="D24" s="126">
        <v>26</v>
      </c>
      <c r="E24" s="126"/>
      <c r="F24" s="126">
        <f t="shared" si="1"/>
        <v>26</v>
      </c>
      <c r="G24" s="126"/>
      <c r="H24" s="126"/>
      <c r="I24" s="126"/>
      <c r="J24" s="126">
        <f t="shared" si="0"/>
        <v>0</v>
      </c>
      <c r="K24" s="126"/>
      <c r="L24" s="126">
        <v>4</v>
      </c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79</v>
      </c>
      <c r="E26" s="127"/>
      <c r="F26" s="128">
        <f t="shared" ref="F26" si="2">D26-E26</f>
        <v>79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7" workbookViewId="0">
      <selection activeCell="J110" sqref="J110:K11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3.5546875" style="68" customWidth="1"/>
    <col min="6" max="6" width="15.44140625" style="94" customWidth="1"/>
    <col min="7" max="7" width="21.44140625" style="235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50" t="str">
        <f>[79]Earthing!A1</f>
        <v>KEC International Limited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</row>
    <row r="2" spans="1:12" ht="15.6" x14ac:dyDescent="0.3">
      <c r="A2" s="250" t="s">
        <v>498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46029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41">
        <v>45903</v>
      </c>
      <c r="F5" s="241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608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41">
        <v>45859</v>
      </c>
      <c r="F6" s="241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608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41">
        <v>45870</v>
      </c>
      <c r="F7" s="241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608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41">
        <v>45883</v>
      </c>
      <c r="F8" s="241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608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41">
        <v>45845</v>
      </c>
      <c r="F9" s="241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608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41">
        <v>45922</v>
      </c>
      <c r="F10" s="241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608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41">
        <v>45824</v>
      </c>
      <c r="F11" s="241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608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41">
        <v>45819</v>
      </c>
      <c r="F12" s="241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608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41">
        <v>45804</v>
      </c>
      <c r="F13" s="241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608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41">
        <v>45794</v>
      </c>
      <c r="F14" s="241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613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41">
        <v>45812</v>
      </c>
      <c r="F15" s="241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608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41">
        <v>45897</v>
      </c>
      <c r="F16" s="241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608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41">
        <v>45685</v>
      </c>
      <c r="F17" s="241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613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41">
        <v>45690</v>
      </c>
      <c r="F18" s="241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613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41">
        <v>45676</v>
      </c>
      <c r="F19" s="241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613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41">
        <v>45681</v>
      </c>
      <c r="F20" s="241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613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41">
        <v>45777</v>
      </c>
      <c r="F21" s="241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613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41">
        <v>45785</v>
      </c>
      <c r="F22" s="241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613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41">
        <v>45694</v>
      </c>
      <c r="F23" s="241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613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41">
        <v>45699</v>
      </c>
      <c r="F24" s="241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613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41">
        <v>45704</v>
      </c>
      <c r="F25" s="241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613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41">
        <v>45708</v>
      </c>
      <c r="F26" s="241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613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41">
        <v>45717</v>
      </c>
      <c r="F27" s="241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613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41">
        <v>45721</v>
      </c>
      <c r="F28" s="241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613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41">
        <v>45712</v>
      </c>
      <c r="F29" s="241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613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41">
        <v>45771</v>
      </c>
      <c r="F30" s="241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613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41">
        <v>45739</v>
      </c>
      <c r="F31" s="241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613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41">
        <v>45735</v>
      </c>
      <c r="F32" s="241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613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41">
        <v>45921</v>
      </c>
      <c r="F33" s="241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613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41">
        <v>45725</v>
      </c>
      <c r="F34" s="241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613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41">
        <v>45729</v>
      </c>
      <c r="F35" s="241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613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41">
        <v>45894</v>
      </c>
      <c r="F36" s="241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613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41">
        <v>45744</v>
      </c>
      <c r="F37" s="241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613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41">
        <v>45748</v>
      </c>
      <c r="F38" s="241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613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41">
        <v>45753</v>
      </c>
      <c r="F39" s="241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613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41">
        <v>45760</v>
      </c>
      <c r="F40" s="241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613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41">
        <v>45766</v>
      </c>
      <c r="F41" s="241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613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41">
        <v>45768</v>
      </c>
      <c r="F42" s="241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613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41">
        <v>45756</v>
      </c>
      <c r="F43" s="241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613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41">
        <v>45763</v>
      </c>
      <c r="F44" s="241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613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41">
        <v>45909</v>
      </c>
      <c r="F45" s="241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613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41">
        <v>45752</v>
      </c>
      <c r="F46" s="241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613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41">
        <v>45738</v>
      </c>
      <c r="F47" s="241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613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41">
        <v>45747</v>
      </c>
      <c r="F48" s="241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613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41">
        <v>45743</v>
      </c>
      <c r="F49" s="241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613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41">
        <v>45717</v>
      </c>
      <c r="F50" s="241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613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41">
        <v>45734</v>
      </c>
      <c r="F51" s="241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613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41">
        <v>45721</v>
      </c>
      <c r="F52" s="241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613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41">
        <v>45794</v>
      </c>
      <c r="F53" s="241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613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41">
        <v>45728</v>
      </c>
      <c r="F54" s="241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613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41">
        <v>45930</v>
      </c>
      <c r="F55" s="241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608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41">
        <v>45724</v>
      </c>
      <c r="F56" s="241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613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41">
        <v>45799</v>
      </c>
      <c r="F57" s="241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613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41">
        <v>45785</v>
      </c>
      <c r="F58" s="241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613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41">
        <v>45776</v>
      </c>
      <c r="F59" s="241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613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41">
        <v>45948</v>
      </c>
      <c r="F60" s="241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613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41">
        <v>45691</v>
      </c>
      <c r="F61" s="241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613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41">
        <v>45695</v>
      </c>
      <c r="F62" s="241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613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41">
        <v>45687</v>
      </c>
      <c r="F63" s="241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613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41">
        <v>45679</v>
      </c>
      <c r="F64" s="241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613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41">
        <v>45683</v>
      </c>
      <c r="F65" s="241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613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41">
        <v>45895</v>
      </c>
      <c r="F66" s="241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613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41">
        <v>45699</v>
      </c>
      <c r="F67" s="241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613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41">
        <v>45703</v>
      </c>
      <c r="F68" s="241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613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41">
        <v>45707</v>
      </c>
      <c r="F69" s="241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613</v>
      </c>
      <c r="K69" s="82" t="s">
        <v>108</v>
      </c>
      <c r="L69" s="83"/>
    </row>
    <row r="70" spans="1:12" s="88" customFormat="1" ht="16.5" customHeight="1" x14ac:dyDescent="0.3">
      <c r="A70" s="86">
        <f t="shared" ref="A70:A124" si="2">A69+1</f>
        <v>66</v>
      </c>
      <c r="B70" s="79"/>
      <c r="C70" s="92" t="s">
        <v>542</v>
      </c>
      <c r="D70" s="86" t="s">
        <v>4</v>
      </c>
      <c r="E70" s="241">
        <v>45711</v>
      </c>
      <c r="F70" s="241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613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41">
        <v>45714</v>
      </c>
      <c r="F71" s="241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613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41">
        <v>45927</v>
      </c>
      <c r="F72" s="241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610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41">
        <v>45910</v>
      </c>
      <c r="F73" s="241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610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41">
        <v>45649</v>
      </c>
      <c r="F74" s="241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610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41">
        <v>45654</v>
      </c>
      <c r="F75" s="241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610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41">
        <v>45659</v>
      </c>
      <c r="F76" s="241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610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41">
        <v>45671</v>
      </c>
      <c r="F77" s="241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610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41">
        <v>45947</v>
      </c>
      <c r="F78" s="241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610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41">
        <v>45667</v>
      </c>
      <c r="F79" s="241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610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41">
        <v>45664</v>
      </c>
      <c r="F80" s="241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610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41">
        <v>45675</v>
      </c>
      <c r="F81" s="241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610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41">
        <v>45940</v>
      </c>
      <c r="F82" s="241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610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41">
        <v>45918</v>
      </c>
      <c r="F83" s="241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610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41">
        <v>45949</v>
      </c>
      <c r="F84" s="241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610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41">
        <v>45897</v>
      </c>
      <c r="F85" s="241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610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41">
        <v>45926</v>
      </c>
      <c r="F86" s="241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610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41">
        <v>45940</v>
      </c>
      <c r="F87" s="241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610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616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608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608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608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608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3" t="s">
        <v>24</v>
      </c>
      <c r="D92" s="213" t="s">
        <v>628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608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608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639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608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613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10" t="s">
        <v>640</v>
      </c>
      <c r="D96" s="201" t="s">
        <v>17</v>
      </c>
      <c r="E96" s="202">
        <v>45996</v>
      </c>
      <c r="F96" s="203">
        <v>46002</v>
      </c>
      <c r="G96" s="232" t="s">
        <v>641</v>
      </c>
      <c r="H96" s="211">
        <v>45.697020000000002</v>
      </c>
      <c r="I96" s="81">
        <f t="shared" si="6"/>
        <v>4.8164659079999996</v>
      </c>
      <c r="J96" s="198" t="s">
        <v>613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644</v>
      </c>
      <c r="H97" s="211">
        <v>36.159756000000002</v>
      </c>
      <c r="I97" s="81">
        <f t="shared" si="6"/>
        <v>3.8112382824000002</v>
      </c>
      <c r="J97" s="198" t="s">
        <v>613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7" t="s">
        <v>642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613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8" t="s">
        <v>643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608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645</v>
      </c>
      <c r="H100" s="138">
        <v>59.500628000000006</v>
      </c>
      <c r="I100" s="81">
        <f t="shared" si="7"/>
        <v>6.2713661912000003</v>
      </c>
      <c r="J100" s="79" t="s">
        <v>608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645</v>
      </c>
      <c r="H101" s="138">
        <v>66.775700999999998</v>
      </c>
      <c r="I101" s="81">
        <f t="shared" si="7"/>
        <v>7.0381588853999997</v>
      </c>
      <c r="J101" s="79" t="s">
        <v>608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7" t="s">
        <v>646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613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647</v>
      </c>
      <c r="E103" s="236">
        <v>46006</v>
      </c>
      <c r="F103" s="236">
        <v>46015</v>
      </c>
      <c r="G103" s="234" t="s">
        <v>645</v>
      </c>
      <c r="H103" s="199">
        <v>62</v>
      </c>
      <c r="I103" s="198">
        <f t="shared" si="7"/>
        <v>6.5347999999999997</v>
      </c>
      <c r="J103" s="79" t="s">
        <v>608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644</v>
      </c>
      <c r="H104" s="138">
        <v>65.022579000000007</v>
      </c>
      <c r="I104" s="81">
        <f t="shared" si="7"/>
        <v>6.8533798266000012</v>
      </c>
      <c r="J104" s="198" t="s">
        <v>613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613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8" t="s">
        <v>648</v>
      </c>
      <c r="D106" s="198" t="s">
        <v>93</v>
      </c>
      <c r="E106" s="236">
        <v>46012</v>
      </c>
      <c r="F106" s="236">
        <v>46021</v>
      </c>
      <c r="G106" s="234" t="s">
        <v>650</v>
      </c>
      <c r="H106" s="138">
        <v>66.775700999999998</v>
      </c>
      <c r="I106" s="81">
        <f t="shared" ref="I106" si="8">10540*H106/10^5</f>
        <v>7.0381588853999997</v>
      </c>
      <c r="J106" s="79" t="s">
        <v>608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8" t="s">
        <v>649</v>
      </c>
      <c r="D107" s="198" t="s">
        <v>3</v>
      </c>
      <c r="E107" s="236">
        <v>46016</v>
      </c>
      <c r="F107" s="236">
        <v>46021</v>
      </c>
      <c r="G107" s="234" t="s">
        <v>645</v>
      </c>
      <c r="H107" s="211">
        <v>36.159756000000002</v>
      </c>
      <c r="I107" s="81">
        <f t="shared" ref="I107:I110" si="9">10540*H107/10^5</f>
        <v>3.8112382824000002</v>
      </c>
      <c r="J107" s="79" t="s">
        <v>608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8" t="s">
        <v>21</v>
      </c>
      <c r="D108" s="198" t="s">
        <v>631</v>
      </c>
      <c r="E108" s="236">
        <v>46007</v>
      </c>
      <c r="F108" s="236">
        <v>46022</v>
      </c>
      <c r="G108" s="233" t="s">
        <v>559</v>
      </c>
      <c r="H108" s="240">
        <v>85.263689999999997</v>
      </c>
      <c r="I108" s="198">
        <f t="shared" si="9"/>
        <v>8.9867929259999997</v>
      </c>
      <c r="J108" s="198" t="s">
        <v>613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641</v>
      </c>
      <c r="H109" s="211">
        <v>45.697020000000002</v>
      </c>
      <c r="I109" s="81">
        <f t="shared" si="9"/>
        <v>4.8164659079999996</v>
      </c>
      <c r="J109" s="79" t="s">
        <v>608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650</v>
      </c>
      <c r="H110" s="211">
        <v>67.26173</v>
      </c>
      <c r="I110" s="81">
        <f t="shared" si="9"/>
        <v>7.0893863420000001</v>
      </c>
      <c r="J110" s="79" t="s">
        <v>608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198"/>
      <c r="D111" s="198"/>
      <c r="E111" s="239"/>
      <c r="F111" s="236"/>
      <c r="G111" s="234"/>
      <c r="H111" s="211"/>
      <c r="I111" s="198"/>
      <c r="J111" s="198"/>
      <c r="K111" s="198"/>
      <c r="L111" s="200"/>
    </row>
    <row r="112" spans="1:12" x14ac:dyDescent="0.3">
      <c r="A112" s="79">
        <f t="shared" si="2"/>
        <v>108</v>
      </c>
      <c r="B112" s="198"/>
      <c r="C112" s="198"/>
      <c r="D112" s="198"/>
      <c r="E112" s="239"/>
      <c r="F112" s="236"/>
      <c r="G112" s="234"/>
      <c r="H112" s="199"/>
      <c r="I112" s="198"/>
      <c r="J112" s="198"/>
      <c r="K112" s="198"/>
      <c r="L112" s="200"/>
    </row>
    <row r="113" spans="1:12" x14ac:dyDescent="0.3">
      <c r="A113" s="79">
        <f t="shared" si="2"/>
        <v>109</v>
      </c>
      <c r="B113" s="198"/>
      <c r="C113" s="198"/>
      <c r="D113" s="198"/>
      <c r="E113" s="239"/>
      <c r="F113" s="236"/>
      <c r="G113" s="234"/>
      <c r="H113" s="199"/>
      <c r="I113" s="198"/>
      <c r="J113" s="198"/>
      <c r="K113" s="198"/>
      <c r="L113" s="200"/>
    </row>
    <row r="114" spans="1:12" x14ac:dyDescent="0.3">
      <c r="A114" s="79">
        <f t="shared" si="2"/>
        <v>110</v>
      </c>
      <c r="B114" s="198"/>
      <c r="C114" s="198"/>
      <c r="D114" s="198"/>
      <c r="E114" s="239"/>
      <c r="F114" s="236"/>
      <c r="G114" s="234"/>
      <c r="H114" s="199"/>
      <c r="I114" s="198"/>
      <c r="J114" s="198"/>
      <c r="K114" s="198"/>
      <c r="L114" s="200"/>
    </row>
    <row r="115" spans="1:12" x14ac:dyDescent="0.3">
      <c r="A115" s="79">
        <f t="shared" si="2"/>
        <v>111</v>
      </c>
      <c r="B115" s="198"/>
      <c r="C115" s="198"/>
      <c r="D115" s="198"/>
      <c r="E115" s="239"/>
      <c r="F115" s="236"/>
      <c r="G115" s="234"/>
      <c r="H115" s="199"/>
      <c r="I115" s="198"/>
      <c r="J115" s="198"/>
      <c r="K115" s="198"/>
      <c r="L115" s="200"/>
    </row>
    <row r="116" spans="1:12" x14ac:dyDescent="0.3">
      <c r="A116" s="79">
        <f t="shared" si="2"/>
        <v>112</v>
      </c>
      <c r="B116" s="198"/>
      <c r="C116" s="198"/>
      <c r="D116" s="198"/>
      <c r="E116" s="239"/>
      <c r="F116" s="236"/>
      <c r="G116" s="234"/>
      <c r="H116" s="199"/>
      <c r="I116" s="198"/>
      <c r="J116" s="198"/>
      <c r="K116" s="198"/>
      <c r="L116" s="200"/>
    </row>
    <row r="117" spans="1:12" x14ac:dyDescent="0.3">
      <c r="A117" s="79">
        <f t="shared" si="2"/>
        <v>113</v>
      </c>
      <c r="B117" s="198"/>
      <c r="C117" s="198"/>
      <c r="D117" s="198"/>
      <c r="E117" s="239"/>
      <c r="F117" s="236"/>
      <c r="G117" s="234"/>
      <c r="H117" s="199"/>
      <c r="I117" s="198"/>
      <c r="J117" s="198"/>
      <c r="K117" s="198"/>
      <c r="L117" s="200"/>
    </row>
    <row r="118" spans="1:12" x14ac:dyDescent="0.3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048576">
    <cfRule type="duplicateValues" dxfId="62" priority="1297"/>
  </conditionalFormatting>
  <conditionalFormatting sqref="E92:F93">
    <cfRule type="containsText" dxfId="61" priority="25" stopIfTrue="1" operator="containsText" text="row">
      <formula>NOT(ISERROR(SEARCH("row",E92)))</formula>
    </cfRule>
    <cfRule type="containsText" dxfId="60" priority="26" stopIfTrue="1" operator="containsText" text="Completed">
      <formula>NOT(ISERROR(SEARCH("Completed",E92)))</formula>
    </cfRule>
    <cfRule type="containsText" dxfId="59" priority="27" stopIfTrue="1" operator="containsText" text="can be done">
      <formula>NOT(ISERROR(SEARCH("can be done",E92)))</formula>
    </cfRule>
    <cfRule type="containsText" dxfId="58" priority="28" stopIfTrue="1" operator="containsText" text="Cannot be done">
      <formula>NOT(ISERROR(SEARCH("Cannot be done",E92)))</formula>
    </cfRule>
  </conditionalFormatting>
  <conditionalFormatting sqref="G5:G91">
    <cfRule type="containsText" dxfId="57" priority="33" stopIfTrue="1" operator="containsText" text="row">
      <formula>NOT(ISERROR(SEARCH("row",G5)))</formula>
    </cfRule>
    <cfRule type="containsText" dxfId="56" priority="34" stopIfTrue="1" operator="containsText" text="Completed">
      <formula>NOT(ISERROR(SEARCH("Completed",G5)))</formula>
    </cfRule>
    <cfRule type="containsText" dxfId="55" priority="35" stopIfTrue="1" operator="containsText" text="can be done">
      <formula>NOT(ISERROR(SEARCH("can be done",G5)))</formula>
    </cfRule>
    <cfRule type="containsText" dxfId="54" priority="36" stopIfTrue="1" operator="containsText" text="Cannot be done">
      <formula>NOT(ISERROR(SEARCH("Cannot be done",G5)))</formula>
    </cfRule>
  </conditionalFormatting>
  <conditionalFormatting sqref="G94:G96">
    <cfRule type="containsText" dxfId="53" priority="13" stopIfTrue="1" operator="containsText" text="row">
      <formula>NOT(ISERROR(SEARCH("row",G94)))</formula>
    </cfRule>
    <cfRule type="containsText" dxfId="52" priority="14" stopIfTrue="1" operator="containsText" text="Completed">
      <formula>NOT(ISERROR(SEARCH("Completed",G94)))</formula>
    </cfRule>
    <cfRule type="containsText" dxfId="51" priority="15" stopIfTrue="1" operator="containsText" text="can be done">
      <formula>NOT(ISERROR(SEARCH("can be done",G94)))</formula>
    </cfRule>
    <cfRule type="containsText" dxfId="50" priority="16" stopIfTrue="1" operator="containsText" text="Cannot be done">
      <formula>NOT(ISERROR(SEARCH("Cannot be done",G94)))</formula>
    </cfRule>
  </conditionalFormatting>
  <conditionalFormatting sqref="G98">
    <cfRule type="containsText" dxfId="49" priority="9" stopIfTrue="1" operator="containsText" text="row">
      <formula>NOT(ISERROR(SEARCH("row",G98)))</formula>
    </cfRule>
    <cfRule type="containsText" dxfId="48" priority="10" stopIfTrue="1" operator="containsText" text="Completed">
      <formula>NOT(ISERROR(SEARCH("Completed",G98)))</formula>
    </cfRule>
    <cfRule type="containsText" dxfId="47" priority="11" stopIfTrue="1" operator="containsText" text="can be done">
      <formula>NOT(ISERROR(SEARCH("can be done",G98)))</formula>
    </cfRule>
    <cfRule type="containsText" dxfId="46" priority="12" stopIfTrue="1" operator="containsText" text="Cannot be done">
      <formula>NOT(ISERROR(SEARCH("Cannot be done",G98)))</formula>
    </cfRule>
  </conditionalFormatting>
  <conditionalFormatting sqref="G102">
    <cfRule type="containsText" dxfId="45" priority="5" stopIfTrue="1" operator="containsText" text="row">
      <formula>NOT(ISERROR(SEARCH("row",G102)))</formula>
    </cfRule>
    <cfRule type="containsText" dxfId="44" priority="6" stopIfTrue="1" operator="containsText" text="Completed">
      <formula>NOT(ISERROR(SEARCH("Completed",G102)))</formula>
    </cfRule>
    <cfRule type="containsText" dxfId="43" priority="7" stopIfTrue="1" operator="containsText" text="can be done">
      <formula>NOT(ISERROR(SEARCH("can be done",G102)))</formula>
    </cfRule>
    <cfRule type="containsText" dxfId="42" priority="8" stopIfTrue="1" operator="containsText" text="Cannot be done">
      <formula>NOT(ISERROR(SEARCH("Cannot be done",G102)))</formula>
    </cfRule>
  </conditionalFormatting>
  <conditionalFormatting sqref="G105">
    <cfRule type="containsText" dxfId="41" priority="1" stopIfTrue="1" operator="containsText" text="row">
      <formula>NOT(ISERROR(SEARCH("row",G105)))</formula>
    </cfRule>
    <cfRule type="containsText" dxfId="40" priority="2" stopIfTrue="1" operator="containsText" text="Completed">
      <formula>NOT(ISERROR(SEARCH("Completed",G105)))</formula>
    </cfRule>
    <cfRule type="containsText" dxfId="39" priority="3" stopIfTrue="1" operator="containsText" text="can be done">
      <formula>NOT(ISERROR(SEARCH("can be done",G105)))</formula>
    </cfRule>
    <cfRule type="containsText" dxfId="38" priority="4" stopIfTrue="1" operator="containsText" text="Cannot be done">
      <formula>NOT(ISERROR(SEARCH("Cannot be done",G105)))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05F6-742E-4BB3-9458-80645708FD19}">
  <dimension ref="A1:BD207"/>
  <sheetViews>
    <sheetView workbookViewId="0">
      <selection activeCell="Y21" sqref="Y21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272" t="s">
        <v>561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275" t="s">
        <v>563</v>
      </c>
      <c r="AN3" s="275"/>
      <c r="AO3" s="276">
        <f ca="1">TODAY()-1</f>
        <v>46029</v>
      </c>
      <c r="AP3" s="276"/>
      <c r="AQ3" s="276"/>
      <c r="AR3" s="276"/>
      <c r="AT3" s="14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277" t="s">
        <v>564</v>
      </c>
      <c r="M7" s="278"/>
      <c r="N7" s="278"/>
      <c r="O7" s="279"/>
      <c r="R7" t="s">
        <v>463</v>
      </c>
      <c r="AA7" s="280" t="s">
        <v>565</v>
      </c>
      <c r="AB7" s="281"/>
      <c r="AC7" s="281"/>
      <c r="AD7" s="281"/>
      <c r="AE7" s="281"/>
      <c r="AF7" s="282"/>
      <c r="AG7" s="289" t="s">
        <v>566</v>
      </c>
      <c r="AH7" s="290"/>
      <c r="AI7" s="290"/>
      <c r="AJ7" s="295" t="s">
        <v>567</v>
      </c>
      <c r="AK7" s="295"/>
      <c r="AL7" s="295"/>
      <c r="AM7" s="290" t="s">
        <v>568</v>
      </c>
      <c r="AN7" s="290"/>
      <c r="AO7" s="298"/>
      <c r="AP7" s="301" t="s">
        <v>569</v>
      </c>
      <c r="AQ7" s="290"/>
      <c r="AR7" s="298"/>
      <c r="AT7" s="140"/>
    </row>
    <row r="8" spans="1:46" x14ac:dyDescent="0.3">
      <c r="A8" s="139"/>
      <c r="E8" t="s">
        <v>570</v>
      </c>
      <c r="S8" t="s">
        <v>571</v>
      </c>
      <c r="AA8" s="283"/>
      <c r="AB8" s="284"/>
      <c r="AC8" s="284"/>
      <c r="AD8" s="284"/>
      <c r="AE8" s="284"/>
      <c r="AF8" s="285"/>
      <c r="AG8" s="291"/>
      <c r="AH8" s="292"/>
      <c r="AI8" s="292"/>
      <c r="AJ8" s="296"/>
      <c r="AK8" s="296"/>
      <c r="AL8" s="296"/>
      <c r="AM8" s="292"/>
      <c r="AN8" s="292"/>
      <c r="AO8" s="299"/>
      <c r="AP8" s="302"/>
      <c r="AQ8" s="292"/>
      <c r="AR8" s="299"/>
      <c r="AT8" s="140"/>
    </row>
    <row r="9" spans="1:46" ht="15" thickBot="1" x14ac:dyDescent="0.35">
      <c r="A9" s="139"/>
      <c r="L9" s="149"/>
      <c r="M9" s="150"/>
      <c r="N9" s="150"/>
      <c r="O9" s="304"/>
      <c r="P9" s="305"/>
      <c r="AA9" s="286"/>
      <c r="AB9" s="287"/>
      <c r="AC9" s="287"/>
      <c r="AD9" s="287"/>
      <c r="AE9" s="287"/>
      <c r="AF9" s="288"/>
      <c r="AG9" s="293"/>
      <c r="AH9" s="294"/>
      <c r="AI9" s="294"/>
      <c r="AJ9" s="297"/>
      <c r="AK9" s="297"/>
      <c r="AL9" s="297"/>
      <c r="AM9" s="294"/>
      <c r="AN9" s="294"/>
      <c r="AO9" s="300"/>
      <c r="AP9" s="303"/>
      <c r="AQ9" s="294"/>
      <c r="AR9" s="300"/>
      <c r="AT9" s="140"/>
    </row>
    <row r="10" spans="1:46" x14ac:dyDescent="0.3">
      <c r="A10" s="139"/>
      <c r="C10" t="s">
        <v>572</v>
      </c>
      <c r="U10" t="s">
        <v>573</v>
      </c>
      <c r="AA10" s="260" t="s">
        <v>51</v>
      </c>
      <c r="AB10" s="261"/>
      <c r="AC10" s="261"/>
      <c r="AD10" s="261"/>
      <c r="AE10" s="261"/>
      <c r="AF10" s="262"/>
      <c r="AG10" s="263">
        <v>139</v>
      </c>
      <c r="AH10" s="264"/>
      <c r="AI10" s="264"/>
      <c r="AJ10" s="265">
        <v>133</v>
      </c>
      <c r="AK10" s="265"/>
      <c r="AL10" s="265"/>
      <c r="AM10" s="266">
        <v>1</v>
      </c>
      <c r="AN10" s="266"/>
      <c r="AO10" s="267"/>
      <c r="AP10" s="268">
        <f t="shared" ref="AP10:AP15" si="0">AG10-AJ10</f>
        <v>6</v>
      </c>
      <c r="AQ10" s="264"/>
      <c r="AR10" s="269"/>
      <c r="AT10" s="140"/>
    </row>
    <row r="11" spans="1:46" x14ac:dyDescent="0.3">
      <c r="A11" s="139"/>
      <c r="S11" t="s">
        <v>572</v>
      </c>
      <c r="AA11" s="254" t="s">
        <v>574</v>
      </c>
      <c r="AB11" s="255"/>
      <c r="AC11" s="255"/>
      <c r="AD11" s="255"/>
      <c r="AE11" s="255"/>
      <c r="AF11" s="256"/>
      <c r="AG11" s="257">
        <f>AG10</f>
        <v>139</v>
      </c>
      <c r="AH11" s="258"/>
      <c r="AI11" s="258"/>
      <c r="AJ11" s="259">
        <v>85</v>
      </c>
      <c r="AK11" s="259"/>
      <c r="AL11" s="259"/>
      <c r="AM11" s="270"/>
      <c r="AN11" s="270"/>
      <c r="AO11" s="271"/>
      <c r="AP11" s="268">
        <f t="shared" si="0"/>
        <v>54</v>
      </c>
      <c r="AQ11" s="264"/>
      <c r="AR11" s="269"/>
      <c r="AT11" s="140"/>
    </row>
    <row r="12" spans="1:46" x14ac:dyDescent="0.3">
      <c r="A12" s="139"/>
      <c r="C12" t="s">
        <v>575</v>
      </c>
      <c r="I12" s="251"/>
      <c r="J12" s="252"/>
      <c r="K12" s="154" t="s">
        <v>576</v>
      </c>
      <c r="L12" s="154" t="s">
        <v>577</v>
      </c>
      <c r="M12" s="253" t="s">
        <v>578</v>
      </c>
      <c r="N12" s="252"/>
      <c r="O12" s="152" t="s">
        <v>576</v>
      </c>
      <c r="P12" s="152" t="s">
        <v>577</v>
      </c>
      <c r="Q12" s="253"/>
      <c r="R12" s="251"/>
      <c r="AA12" s="254" t="s">
        <v>579</v>
      </c>
      <c r="AB12" s="255"/>
      <c r="AC12" s="255"/>
      <c r="AD12" s="255"/>
      <c r="AE12" s="255"/>
      <c r="AF12" s="256"/>
      <c r="AG12" s="257">
        <f>AG10</f>
        <v>139</v>
      </c>
      <c r="AH12" s="258"/>
      <c r="AI12" s="258"/>
      <c r="AJ12" s="259">
        <v>106</v>
      </c>
      <c r="AK12" s="259"/>
      <c r="AL12" s="259"/>
      <c r="AM12" s="270">
        <v>7</v>
      </c>
      <c r="AN12" s="270"/>
      <c r="AO12" s="271"/>
      <c r="AP12" s="268">
        <f t="shared" si="0"/>
        <v>33</v>
      </c>
      <c r="AQ12" s="264"/>
      <c r="AR12" s="269"/>
      <c r="AT12" s="140"/>
    </row>
    <row r="13" spans="1:46" x14ac:dyDescent="0.3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254" t="s">
        <v>582</v>
      </c>
      <c r="AB13" s="255"/>
      <c r="AC13" s="255"/>
      <c r="AD13" s="255"/>
      <c r="AE13" s="255"/>
      <c r="AF13" s="256"/>
      <c r="AG13" s="257">
        <f>AG10</f>
        <v>139</v>
      </c>
      <c r="AH13" s="258"/>
      <c r="AI13" s="258"/>
      <c r="AJ13" s="259"/>
      <c r="AK13" s="259"/>
      <c r="AL13" s="259"/>
      <c r="AM13" s="270"/>
      <c r="AN13" s="270"/>
      <c r="AO13" s="271"/>
      <c r="AP13" s="268">
        <f t="shared" si="0"/>
        <v>139</v>
      </c>
      <c r="AQ13" s="264"/>
      <c r="AR13" s="269"/>
      <c r="AT13" s="140"/>
    </row>
    <row r="14" spans="1:46" x14ac:dyDescent="0.3">
      <c r="A14" s="139"/>
      <c r="C14" t="s">
        <v>583</v>
      </c>
      <c r="K14" s="321"/>
      <c r="L14" s="321"/>
      <c r="O14" s="258"/>
      <c r="P14" s="258"/>
      <c r="R14" s="155"/>
      <c r="S14" s="155"/>
      <c r="T14" s="155"/>
      <c r="U14" s="155"/>
      <c r="W14" t="s">
        <v>584</v>
      </c>
      <c r="AA14" s="254" t="s">
        <v>585</v>
      </c>
      <c r="AB14" s="255"/>
      <c r="AC14" s="255"/>
      <c r="AD14" s="255"/>
      <c r="AE14" s="255"/>
      <c r="AF14" s="256"/>
      <c r="AG14" s="322">
        <v>53.932000000000002</v>
      </c>
      <c r="AH14" s="323"/>
      <c r="AI14" s="323"/>
      <c r="AJ14" s="259"/>
      <c r="AK14" s="259"/>
      <c r="AL14" s="259"/>
      <c r="AM14" s="270"/>
      <c r="AN14" s="270"/>
      <c r="AO14" s="271"/>
      <c r="AP14" s="306">
        <f t="shared" si="0"/>
        <v>53.932000000000002</v>
      </c>
      <c r="AQ14" s="307"/>
      <c r="AR14" s="308"/>
      <c r="AT14" s="140"/>
    </row>
    <row r="15" spans="1:46" ht="15" thickBot="1" x14ac:dyDescent="0.35">
      <c r="A15" s="139"/>
      <c r="K15" s="309"/>
      <c r="L15" s="309"/>
      <c r="O15" s="153"/>
      <c r="P15" s="153"/>
      <c r="AA15" s="310" t="s">
        <v>586</v>
      </c>
      <c r="AB15" s="311"/>
      <c r="AC15" s="311"/>
      <c r="AD15" s="311"/>
      <c r="AE15" s="311"/>
      <c r="AF15" s="312"/>
      <c r="AG15" s="313">
        <f>AG14</f>
        <v>53.932000000000002</v>
      </c>
      <c r="AH15" s="314"/>
      <c r="AI15" s="314"/>
      <c r="AJ15" s="315"/>
      <c r="AK15" s="315"/>
      <c r="AL15" s="315"/>
      <c r="AM15" s="316"/>
      <c r="AN15" s="316"/>
      <c r="AO15" s="317"/>
      <c r="AP15" s="318">
        <f t="shared" si="0"/>
        <v>53.932000000000002</v>
      </c>
      <c r="AQ15" s="319"/>
      <c r="AR15" s="320"/>
      <c r="AT15" s="140"/>
    </row>
    <row r="16" spans="1:46" x14ac:dyDescent="0.3">
      <c r="A16" s="139"/>
      <c r="F16" t="s">
        <v>469</v>
      </c>
      <c r="K16" s="329" t="s">
        <v>587</v>
      </c>
      <c r="L16" s="329"/>
      <c r="M16" s="329"/>
      <c r="N16" s="329"/>
      <c r="O16" s="329"/>
      <c r="P16" s="32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30" t="s">
        <v>593</v>
      </c>
      <c r="O24" s="330"/>
      <c r="P24" s="330"/>
      <c r="Q24" s="330"/>
      <c r="R24" s="330"/>
      <c r="S24" s="330"/>
      <c r="T24" s="330"/>
      <c r="U24" s="330"/>
      <c r="V24" s="330"/>
      <c r="W24" s="330"/>
      <c r="X24" s="330"/>
      <c r="Y24" s="330"/>
      <c r="Z24" s="330"/>
      <c r="AA24" s="330"/>
      <c r="AB24" s="330"/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140"/>
    </row>
    <row r="25" spans="1:52" ht="12" customHeight="1" x14ac:dyDescent="0.3">
      <c r="A25" s="139"/>
      <c r="S25" s="155"/>
      <c r="V25" s="163"/>
      <c r="AT25" s="140"/>
      <c r="AV25" s="251">
        <f>SUM(AV27:AW168)</f>
        <v>66565.550093309022</v>
      </c>
      <c r="AW25" s="251"/>
      <c r="AX25" s="164"/>
      <c r="AY25" s="331">
        <f>SUM(AY27:AZ168)</f>
        <v>171</v>
      </c>
      <c r="AZ25" s="331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4"/>
      <c r="K26" s="325"/>
      <c r="L26" s="166"/>
      <c r="M26" s="166"/>
      <c r="N26" s="324" t="str">
        <f>VLOOKUP(N28,'[80]Location Status'!$A$7:$D$178,2,0)</f>
        <v>Gantry</v>
      </c>
      <c r="O26" s="325"/>
      <c r="P26" s="166"/>
      <c r="Q26" s="166"/>
      <c r="R26" s="324" t="str">
        <f>VLOOKUP(R28,'[80]Location Status'!$A$7:$D$178,2,0)</f>
        <v>1/0</v>
      </c>
      <c r="S26" s="325"/>
      <c r="T26" s="166"/>
      <c r="U26" s="166"/>
      <c r="V26" s="324" t="str">
        <f>VLOOKUP(V28,'[80]Location Status'!$A$7:$D$178,2,0)</f>
        <v>2/0</v>
      </c>
      <c r="W26" s="325"/>
      <c r="X26" s="166"/>
      <c r="Y26" s="166"/>
      <c r="Z26" s="324" t="str">
        <f>VLOOKUP(Z28,'[80]Location Status'!$A$7:$D$178,2,0)</f>
        <v>3/0</v>
      </c>
      <c r="AA26" s="325"/>
      <c r="AB26" s="166"/>
      <c r="AC26" s="166"/>
      <c r="AD26" s="324" t="str">
        <f>VLOOKUP(AD28,'[80]Location Status'!$A$7:$D$178,2,0)</f>
        <v>4/0</v>
      </c>
      <c r="AE26" s="325"/>
      <c r="AF26" s="166"/>
      <c r="AG26" s="166"/>
      <c r="AH26" s="324" t="str">
        <f>VLOOKUP(AH28,'[80]Location Status'!$A$7:$D$178,2,0)</f>
        <v>4/1</v>
      </c>
      <c r="AI26" s="325"/>
      <c r="AJ26" s="166"/>
      <c r="AK26" s="166"/>
      <c r="AL26" s="324" t="str">
        <f>VLOOKUP(AL28,'[80]Location Status'!$A$7:$D$178,2,0)</f>
        <v>4/2</v>
      </c>
      <c r="AM26" s="325"/>
      <c r="AN26" s="166"/>
      <c r="AO26" s="166"/>
      <c r="AP26" s="324" t="str">
        <f>VLOOKUP(AP28,'[80]Location Status'!$A$7:$D$178,2,0)</f>
        <v>5/0</v>
      </c>
      <c r="AQ26" s="32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26"/>
      <c r="M29" s="327"/>
      <c r="N29" s="173" t="s">
        <v>576</v>
      </c>
      <c r="O29" s="173" t="s">
        <v>577</v>
      </c>
      <c r="P29" s="328">
        <f>VLOOKUP(N28,'[80]Location Status'!$A$7:$D$178,4,0)</f>
        <v>116.51609330903607</v>
      </c>
      <c r="Q29" s="327"/>
      <c r="R29" s="71" t="s">
        <v>576</v>
      </c>
      <c r="S29" s="71" t="s">
        <v>577</v>
      </c>
      <c r="T29" s="328">
        <f>VLOOKUP(R28,'[80]Location Status'!$A$7:$D$178,4,0)</f>
        <v>181.08699999999999</v>
      </c>
      <c r="U29" s="327"/>
      <c r="V29" s="173" t="s">
        <v>576</v>
      </c>
      <c r="W29" s="173" t="s">
        <v>577</v>
      </c>
      <c r="X29" s="328">
        <f>VLOOKUP(V28,'[80]Location Status'!$A$7:$D$178,4,0)</f>
        <v>235.87100000000001</v>
      </c>
      <c r="Y29" s="327"/>
      <c r="Z29" s="173" t="s">
        <v>576</v>
      </c>
      <c r="AA29" s="173" t="s">
        <v>577</v>
      </c>
      <c r="AB29" s="328">
        <f>VLOOKUP(Z28,'[80]Location Status'!$A$7:$D$178,4,0)</f>
        <v>248.38800000000001</v>
      </c>
      <c r="AC29" s="327"/>
      <c r="AD29" s="173" t="s">
        <v>576</v>
      </c>
      <c r="AE29" s="173" t="s">
        <v>577</v>
      </c>
      <c r="AF29" s="328">
        <f>VLOOKUP(AD28,'[80]Location Status'!$A$7:$D$178,4,0)</f>
        <v>399.70400000000001</v>
      </c>
      <c r="AG29" s="327"/>
      <c r="AH29" s="173" t="s">
        <v>576</v>
      </c>
      <c r="AI29" s="173" t="s">
        <v>577</v>
      </c>
      <c r="AJ29" s="328">
        <f>VLOOKUP(AH28,'[80]Location Status'!$A$7:$D$178,4,0)</f>
        <v>433.65800000000002</v>
      </c>
      <c r="AK29" s="327"/>
      <c r="AL29" s="173" t="s">
        <v>576</v>
      </c>
      <c r="AM29" s="173" t="s">
        <v>577</v>
      </c>
      <c r="AN29" s="328">
        <f>VLOOKUP(AL28,'[80]Location Status'!$A$7:$D$178,4,0)</f>
        <v>405.41</v>
      </c>
      <c r="AO29" s="327"/>
      <c r="AP29" s="173" t="s">
        <v>576</v>
      </c>
      <c r="AQ29" s="173" t="s">
        <v>577</v>
      </c>
      <c r="AR29" s="326">
        <f>VLOOKUP(AP28,'[80]Location Status'!$A$7:$D$178,4,0)</f>
        <v>369.786</v>
      </c>
      <c r="AS29" s="326"/>
      <c r="AT29" s="171"/>
      <c r="AV29" s="251">
        <f>D29+H29+L29+P29+T29+X29+AB29+AF29+AJ29+AN29+AR29</f>
        <v>2390.420093309036</v>
      </c>
      <c r="AW29" s="251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251"/>
      <c r="AW30" s="251"/>
    </row>
    <row r="31" spans="1:52" x14ac:dyDescent="0.3">
      <c r="A31" s="139"/>
      <c r="N31" s="258"/>
      <c r="O31" s="258"/>
      <c r="R31" s="258"/>
      <c r="S31" s="258"/>
      <c r="V31" s="258"/>
      <c r="W31" s="258"/>
      <c r="Z31" s="258"/>
      <c r="AA31" s="258"/>
      <c r="AD31" s="258"/>
      <c r="AE31" s="258"/>
      <c r="AH31" s="258"/>
      <c r="AI31" s="258"/>
      <c r="AL31" s="258"/>
      <c r="AM31" s="258"/>
      <c r="AP31" s="258"/>
      <c r="AQ31" s="258"/>
      <c r="AT31" s="171"/>
      <c r="AV31" s="251"/>
      <c r="AW31" s="251"/>
    </row>
    <row r="32" spans="1:52" x14ac:dyDescent="0.3">
      <c r="A32" s="139"/>
      <c r="F32" s="174"/>
      <c r="J32" s="167"/>
      <c r="K32" s="166"/>
      <c r="N32" s="324" t="str">
        <f>VLOOKUP(N28,'[80]Location Status'!$A$7:$D$178,3,0)</f>
        <v>GNT</v>
      </c>
      <c r="O32" s="325"/>
      <c r="R32" s="324" t="str">
        <f>VLOOKUP(R28,'[80]Location Status'!$A$7:$D$178,3,0)</f>
        <v>DD60+0</v>
      </c>
      <c r="S32" s="325"/>
      <c r="V32" s="324" t="str">
        <f>VLOOKUP(V28,'[80]Location Status'!$A$7:$D$178,3,0)</f>
        <v>DD60+0</v>
      </c>
      <c r="W32" s="325"/>
      <c r="Z32" s="324" t="str">
        <f>VLOOKUP(Z28,'[80]Location Status'!$A$7:$D$178,3,0)</f>
        <v>DD45+0</v>
      </c>
      <c r="AA32" s="325"/>
      <c r="AD32" s="175" t="str">
        <f>VLOOKUP(AD28,'[80]Location Status'!$A$7:$D$178,3,0)</f>
        <v>DD60+0</v>
      </c>
      <c r="AE32" s="68"/>
      <c r="AH32" s="324" t="str">
        <f>VLOOKUP(AH28,'[80]Location Status'!$A$7:$D$178,3,0)</f>
        <v>DA+3</v>
      </c>
      <c r="AI32" s="325"/>
      <c r="AL32" s="324" t="str">
        <f>VLOOKUP(AL28,'[80]Location Status'!$A$7:$D$178,3,0)</f>
        <v>DA+3</v>
      </c>
      <c r="AM32" s="325"/>
      <c r="AP32" s="324" t="str">
        <f>VLOOKUP(AP28,'[80]Location Status'!$A$7:$D$178,3,0)</f>
        <v>DB2+0</v>
      </c>
      <c r="AQ32" s="325"/>
      <c r="AT32" s="140"/>
      <c r="AV32" s="251"/>
      <c r="AW32" s="251"/>
    </row>
    <row r="33" spans="1:56" x14ac:dyDescent="0.3">
      <c r="A33" s="139"/>
      <c r="AT33" s="140"/>
      <c r="AV33" s="251"/>
      <c r="AW33" s="251"/>
    </row>
    <row r="34" spans="1:56" x14ac:dyDescent="0.3">
      <c r="A34" s="139"/>
      <c r="B34" s="333" t="s">
        <v>593</v>
      </c>
      <c r="C34" s="333"/>
      <c r="D34" s="333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  <c r="AA34" s="333"/>
      <c r="AB34" s="333"/>
      <c r="AC34" s="333"/>
      <c r="AD34" s="333"/>
      <c r="AE34" s="333"/>
      <c r="AF34" s="333"/>
      <c r="AG34" s="333"/>
      <c r="AH34" s="333"/>
      <c r="AI34" s="333"/>
      <c r="AJ34" s="333"/>
      <c r="AK34" s="333"/>
      <c r="AL34" s="333"/>
      <c r="AM34" s="333"/>
      <c r="AN34" s="333"/>
      <c r="AO34" s="333"/>
      <c r="AP34" s="333"/>
      <c r="AQ34" s="333"/>
      <c r="AR34" s="333"/>
      <c r="AS34" s="333"/>
      <c r="AT34" s="140"/>
      <c r="AV34" s="251"/>
      <c r="AW34" s="251"/>
    </row>
    <row r="35" spans="1:56" x14ac:dyDescent="0.3">
      <c r="A35" s="139"/>
      <c r="V35" s="155" t="s">
        <v>594</v>
      </c>
      <c r="AT35" s="140"/>
      <c r="AV35" s="251"/>
      <c r="AW35" s="251"/>
    </row>
    <row r="36" spans="1:56" x14ac:dyDescent="0.3">
      <c r="A36" s="165"/>
      <c r="B36" s="324" t="str">
        <f>VLOOKUP(B38,'[80]Location Status'!$A$7:$D$178,2,0)</f>
        <v>5/1</v>
      </c>
      <c r="C36" s="325"/>
      <c r="D36" s="166"/>
      <c r="E36" s="166"/>
      <c r="F36" s="324" t="str">
        <f>VLOOKUP(F38,'[80]Location Status'!$A$7:$D$178,2,0)</f>
        <v>5/2</v>
      </c>
      <c r="G36" s="325"/>
      <c r="H36" s="166"/>
      <c r="I36" s="166"/>
      <c r="J36" s="324" t="str">
        <f>VLOOKUP(J38,'[80]Location Status'!$A$7:$D$178,2,0)</f>
        <v>5/3</v>
      </c>
      <c r="K36" s="325"/>
      <c r="L36" s="166"/>
      <c r="M36" s="166"/>
      <c r="N36" s="324" t="str">
        <f>VLOOKUP(N38,'[80]Location Status'!$A$7:$D$178,2,0)</f>
        <v>5/4</v>
      </c>
      <c r="O36" s="325"/>
      <c r="P36" s="166"/>
      <c r="Q36" s="166"/>
      <c r="R36" s="324" t="str">
        <f>VLOOKUP(R38,'[80]Location Status'!$A$7:$D$178,2,0)</f>
        <v>5A/0</v>
      </c>
      <c r="S36" s="325"/>
      <c r="T36" s="166"/>
      <c r="U36" s="166"/>
      <c r="V36" s="324" t="str">
        <f>VLOOKUP(V38,'[80]Location Status'!$A$7:$D$178,2,0)</f>
        <v>5A/1</v>
      </c>
      <c r="W36" s="325"/>
      <c r="X36" s="166"/>
      <c r="Y36" s="166"/>
      <c r="Z36" s="324" t="str">
        <f>VLOOKUP(Z38,'[80]Location Status'!$A$7:$D$178,2,0)</f>
        <v>5A/2</v>
      </c>
      <c r="AA36" s="325"/>
      <c r="AB36" s="166"/>
      <c r="AC36" s="166"/>
      <c r="AD36" s="324" t="str">
        <f>VLOOKUP(AD38,'[80]Location Status'!$A$7:$D$178,2,0)</f>
        <v>5A/3</v>
      </c>
      <c r="AE36" s="325"/>
      <c r="AF36" s="166"/>
      <c r="AG36" s="166"/>
      <c r="AH36" s="324" t="str">
        <f>VLOOKUP(AH38,'[80]Location Status'!$A$7:$D$178,2,0)</f>
        <v>5A/4</v>
      </c>
      <c r="AI36" s="325"/>
      <c r="AJ36" s="166"/>
      <c r="AK36" s="166"/>
      <c r="AL36" s="324" t="str">
        <f>VLOOKUP(AL38,'[80]Location Status'!$A$7:$D$178,2,0)</f>
        <v>5B/0</v>
      </c>
      <c r="AM36" s="325"/>
      <c r="AN36" s="166"/>
      <c r="AO36" s="166"/>
      <c r="AP36" s="324" t="str">
        <f>VLOOKUP(AP38,'[80]Location Status'!$A$7:$D$178,2,0)</f>
        <v>5B/1</v>
      </c>
      <c r="AQ36" s="325"/>
      <c r="AR36" s="166"/>
      <c r="AS36" s="166"/>
      <c r="AT36" s="168"/>
      <c r="AU36" s="166"/>
      <c r="AV36" s="251"/>
      <c r="AW36" s="251"/>
      <c r="AX36" s="166"/>
      <c r="AY36" s="166"/>
      <c r="AZ36" s="166"/>
    </row>
    <row r="37" spans="1:56" x14ac:dyDescent="0.3">
      <c r="A37" s="139"/>
      <c r="AT37" s="140"/>
      <c r="AV37" s="251"/>
      <c r="AW37" s="251"/>
    </row>
    <row r="38" spans="1:56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32"/>
      <c r="AW38" s="332"/>
    </row>
    <row r="39" spans="1:56" x14ac:dyDescent="0.3">
      <c r="A39" s="139"/>
      <c r="B39" s="71" t="s">
        <v>576</v>
      </c>
      <c r="C39" s="71" t="s">
        <v>577</v>
      </c>
      <c r="D39" s="328">
        <f>VLOOKUP(B38,'[80]Location Status'!$A$7:$D$178,4,0)</f>
        <v>390.072</v>
      </c>
      <c r="E39" s="327"/>
      <c r="F39" s="173" t="s">
        <v>576</v>
      </c>
      <c r="G39" s="173" t="s">
        <v>577</v>
      </c>
      <c r="H39" s="328">
        <f>VLOOKUP(F38,'[80]Location Status'!$A$7:$D$178,4,0)</f>
        <v>388.65199999999999</v>
      </c>
      <c r="I39" s="327"/>
      <c r="J39" s="173" t="s">
        <v>576</v>
      </c>
      <c r="K39" s="173" t="s">
        <v>577</v>
      </c>
      <c r="L39" s="328">
        <f>VLOOKUP(J38,'[80]Location Status'!$A$7:$D$178,4,0)</f>
        <v>404.43799999999999</v>
      </c>
      <c r="M39" s="327"/>
      <c r="N39" s="173" t="s">
        <v>576</v>
      </c>
      <c r="O39" s="173" t="s">
        <v>577</v>
      </c>
      <c r="P39" s="328">
        <f>VLOOKUP(N38,'[80]Location Status'!$A$7:$D$178,4,0)</f>
        <v>409.68200000000002</v>
      </c>
      <c r="Q39" s="327"/>
      <c r="R39" s="173" t="s">
        <v>576</v>
      </c>
      <c r="S39" s="173" t="s">
        <v>577</v>
      </c>
      <c r="T39" s="328">
        <f>VLOOKUP(R38,'[80]Location Status'!$A$7:$D$178,4,0)</f>
        <v>411.935</v>
      </c>
      <c r="U39" s="327"/>
      <c r="V39" s="173" t="s">
        <v>576</v>
      </c>
      <c r="W39" s="173" t="s">
        <v>577</v>
      </c>
      <c r="X39" s="328">
        <f>VLOOKUP(V38,'[80]Location Status'!$A$7:$D$178,4,0)</f>
        <v>405.87900000000002</v>
      </c>
      <c r="Y39" s="327"/>
      <c r="Z39" s="173" t="s">
        <v>576</v>
      </c>
      <c r="AA39" s="173" t="s">
        <v>577</v>
      </c>
      <c r="AB39" s="328">
        <f>VLOOKUP(Z38,'[80]Location Status'!$A$7:$D$178,4,0)</f>
        <v>419.55900000000003</v>
      </c>
      <c r="AC39" s="327"/>
      <c r="AD39" s="173" t="s">
        <v>576</v>
      </c>
      <c r="AE39" s="173" t="s">
        <v>577</v>
      </c>
      <c r="AF39" s="328">
        <f>VLOOKUP(AD38,'[80]Location Status'!$A$7:$D$178,4,0)</f>
        <v>384.86200000000002</v>
      </c>
      <c r="AG39" s="327"/>
      <c r="AH39" s="173" t="s">
        <v>576</v>
      </c>
      <c r="AI39" s="173" t="s">
        <v>577</v>
      </c>
      <c r="AJ39" s="328">
        <f>VLOOKUP(AH38,'[80]Location Status'!$A$7:$D$178,4,0)</f>
        <v>386.18400000000003</v>
      </c>
      <c r="AK39" s="327"/>
      <c r="AL39" s="176" t="s">
        <v>576</v>
      </c>
      <c r="AM39" s="176" t="s">
        <v>577</v>
      </c>
      <c r="AN39" s="328">
        <f>VLOOKUP(AL38,'[80]Location Status'!$A$7:$D$178,4,0)</f>
        <v>411.63900000000001</v>
      </c>
      <c r="AO39" s="327"/>
      <c r="AP39" s="176" t="s">
        <v>576</v>
      </c>
      <c r="AQ39" s="176" t="s">
        <v>577</v>
      </c>
      <c r="AR39" s="334">
        <f>VLOOKUP(AP38,'[80]Location Status'!$A$7:$D$178,4,0)</f>
        <v>411.35899999999998</v>
      </c>
      <c r="AS39" s="335"/>
      <c r="AT39" s="140"/>
      <c r="AV39" s="251">
        <f>D39+H39+L39+P39+T39+X39+AB39+AF39+AJ39+AN39+AR39</f>
        <v>4424.2610000000004</v>
      </c>
      <c r="AW39" s="251"/>
      <c r="AY39">
        <v>11</v>
      </c>
    </row>
    <row r="40" spans="1:56" x14ac:dyDescent="0.3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251"/>
      <c r="AW40" s="251"/>
    </row>
    <row r="41" spans="1:56" x14ac:dyDescent="0.3">
      <c r="A41" s="139"/>
      <c r="B41" s="258"/>
      <c r="C41" s="258"/>
      <c r="F41" s="258"/>
      <c r="G41" s="258"/>
      <c r="J41" s="258"/>
      <c r="K41" s="258"/>
      <c r="N41" s="258"/>
      <c r="O41" s="258"/>
      <c r="R41" s="258"/>
      <c r="S41" s="258"/>
      <c r="V41" s="258"/>
      <c r="W41" s="258"/>
      <c r="Z41" s="258"/>
      <c r="AA41" s="258"/>
      <c r="AD41" s="258"/>
      <c r="AE41" s="258"/>
      <c r="AH41" s="258"/>
      <c r="AI41" s="258"/>
      <c r="AL41" s="258"/>
      <c r="AM41" s="258"/>
      <c r="AP41" s="258" t="s">
        <v>595</v>
      </c>
      <c r="AQ41" s="258"/>
      <c r="AT41" s="140"/>
      <c r="AV41" s="251"/>
      <c r="AW41" s="251"/>
    </row>
    <row r="42" spans="1:56" x14ac:dyDescent="0.3">
      <c r="A42" s="139"/>
      <c r="B42" s="175" t="str">
        <f>VLOOKUP(B38,'[80]Location Status'!$A$7:$D$178,3,0)</f>
        <v>DA+0</v>
      </c>
      <c r="C42" s="68"/>
      <c r="F42" s="324" t="str">
        <f>VLOOKUP(F38,'[80]Location Status'!$A$7:$D$178,3,0)</f>
        <v>DA+0</v>
      </c>
      <c r="G42" s="325"/>
      <c r="J42" s="324" t="str">
        <f>VLOOKUP(J38,'[80]Location Status'!$A$7:$D$178,3,0)</f>
        <v>DA+0</v>
      </c>
      <c r="K42" s="325"/>
      <c r="N42" s="324" t="str">
        <f>VLOOKUP(N38,'[80]Location Status'!$A$7:$D$178,3,0)</f>
        <v>DA+3</v>
      </c>
      <c r="O42" s="325"/>
      <c r="R42" s="324" t="str">
        <f>VLOOKUP(R38,'[80]Location Status'!$A$7:$D$178,3,0)</f>
        <v>DC1+0</v>
      </c>
      <c r="S42" s="325"/>
      <c r="V42" s="324" t="str">
        <f>VLOOKUP(V38,'[80]Location Status'!$A$7:$D$178,3,0)</f>
        <v>DA+3</v>
      </c>
      <c r="W42" s="325"/>
      <c r="Z42" s="324" t="str">
        <f>VLOOKUP(Z38,'[80]Location Status'!$A$7:$D$178,3,0)</f>
        <v>DA+0</v>
      </c>
      <c r="AA42" s="325"/>
      <c r="AD42" s="324" t="str">
        <f>VLOOKUP(AD38,'[80]Location Status'!$A$7:$D$178,3,0)</f>
        <v>DA+3</v>
      </c>
      <c r="AE42" s="325"/>
      <c r="AH42" s="324" t="str">
        <f>VLOOKUP(AH38,'[80]Location Status'!$A$7:$D$178,3,0)</f>
        <v>DA+0</v>
      </c>
      <c r="AI42" s="325"/>
      <c r="AL42" s="324" t="str">
        <f>VLOOKUP(AL38,'[80]Location Status'!$A$7:$D$178,3,0)</f>
        <v>DB2+0</v>
      </c>
      <c r="AM42" s="325"/>
      <c r="AP42" s="324" t="str">
        <f>VLOOKUP(AP38,'[80]Location Status'!$A$7:$D$178,3,0)</f>
        <v>DA+3</v>
      </c>
      <c r="AQ42" s="325"/>
      <c r="AT42" s="140"/>
      <c r="AV42" s="251"/>
      <c r="AW42" s="251"/>
    </row>
    <row r="43" spans="1:56" x14ac:dyDescent="0.3">
      <c r="A43" s="139"/>
      <c r="Z43" s="163"/>
      <c r="AT43" s="140"/>
      <c r="AV43" s="251"/>
      <c r="AW43" s="251"/>
    </row>
    <row r="44" spans="1:56" x14ac:dyDescent="0.3">
      <c r="B44" s="333" t="s">
        <v>593</v>
      </c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333"/>
      <c r="AP44" s="333"/>
      <c r="AQ44" s="333"/>
      <c r="AR44" s="333"/>
      <c r="AS44" s="333"/>
      <c r="AT44" s="140"/>
      <c r="AV44" s="251"/>
      <c r="AW44" s="251"/>
    </row>
    <row r="45" spans="1:56" x14ac:dyDescent="0.3">
      <c r="A45" s="165"/>
      <c r="B45" s="324" t="str">
        <f>VLOOKUP(B47,'[80]Location Status'!$A$7:$D$178,2,0)</f>
        <v>5B/2</v>
      </c>
      <c r="C45" s="325"/>
      <c r="D45" s="166"/>
      <c r="E45" s="166"/>
      <c r="F45" s="324" t="str">
        <f>VLOOKUP(F47,'[80]Location Status'!$A$7:$D$178,2,0)</f>
        <v>5B/3</v>
      </c>
      <c r="G45" s="325"/>
      <c r="H45" s="166"/>
      <c r="I45" s="166"/>
      <c r="J45" s="324" t="str">
        <f>VLOOKUP(J47,'[80]Location Status'!$A$7:$D$178,2,0)</f>
        <v>5B/4</v>
      </c>
      <c r="K45" s="325"/>
      <c r="L45" s="166"/>
      <c r="M45" s="166"/>
      <c r="N45" s="324" t="str">
        <f>VLOOKUP(N47,'[80]Location Status'!$A$7:$D$178,2,0)</f>
        <v>5B/5</v>
      </c>
      <c r="O45" s="325"/>
      <c r="P45" s="166"/>
      <c r="Q45" s="166"/>
      <c r="R45" s="324" t="str">
        <f>VLOOKUP(R47,'[80]Location Status'!$A$7:$D$178,2,0)</f>
        <v>5B/6</v>
      </c>
      <c r="S45" s="325"/>
      <c r="T45" s="166"/>
      <c r="U45" s="166"/>
      <c r="V45" s="324" t="str">
        <f>VLOOKUP(V47,'[80]Location Status'!$A$7:$D$178,2,0)</f>
        <v>5B/7</v>
      </c>
      <c r="W45" s="325"/>
      <c r="X45" s="166"/>
      <c r="Y45" s="166"/>
      <c r="Z45" s="324" t="str">
        <f>VLOOKUP(Z47,'[80]Location Status'!$A$7:$D$178,2,0)</f>
        <v>5B/8</v>
      </c>
      <c r="AA45" s="325"/>
      <c r="AB45" s="166"/>
      <c r="AC45" s="166"/>
      <c r="AD45" s="324" t="str">
        <f>VLOOKUP(AD47,'[80]Location Status'!$A$7:$D$178,2,0)</f>
        <v>5B/9</v>
      </c>
      <c r="AE45" s="325"/>
      <c r="AF45" s="166"/>
      <c r="AG45" s="166"/>
      <c r="AH45" s="324" t="str">
        <f>VLOOKUP(AH47,'[80]Location Status'!$A$7:$D$178,2,0)</f>
        <v>5B/10</v>
      </c>
      <c r="AI45" s="325"/>
      <c r="AJ45" s="166"/>
      <c r="AK45" s="166"/>
      <c r="AL45" s="324" t="str">
        <f>VLOOKUP(AL47,'[80]Location Status'!$A$7:$D$178,2,0)</f>
        <v>5B/11</v>
      </c>
      <c r="AM45" s="325"/>
      <c r="AN45" s="166"/>
      <c r="AO45" s="166"/>
      <c r="AP45" s="324" t="str">
        <f>VLOOKUP(AP47,'[80]Location Status'!$A$7:$D$178,2,0)</f>
        <v>5C/0</v>
      </c>
      <c r="AQ45" s="325"/>
      <c r="AT45" s="140"/>
      <c r="AU45" s="166"/>
      <c r="AV45" s="251"/>
      <c r="AW45" s="251"/>
      <c r="AX45" s="166"/>
      <c r="AY45" s="166"/>
      <c r="AZ45" s="166"/>
    </row>
    <row r="46" spans="1:56" x14ac:dyDescent="0.3">
      <c r="A46" s="139"/>
      <c r="AT46" s="140"/>
      <c r="AV46" s="251"/>
      <c r="AW46" s="251"/>
    </row>
    <row r="47" spans="1:56" s="170" customFormat="1" ht="13.2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32"/>
      <c r="AW47" s="332"/>
    </row>
    <row r="48" spans="1:56" x14ac:dyDescent="0.3">
      <c r="A48" s="139"/>
      <c r="B48" s="152" t="s">
        <v>576</v>
      </c>
      <c r="C48" s="152" t="s">
        <v>577</v>
      </c>
      <c r="D48" s="328">
        <f>VLOOKUP(B47,'[80]Location Status'!$A$7:$D$178,4,0)</f>
        <v>423.904</v>
      </c>
      <c r="E48" s="327"/>
      <c r="F48" s="177" t="s">
        <v>576</v>
      </c>
      <c r="G48" s="177" t="s">
        <v>577</v>
      </c>
      <c r="H48" s="328">
        <f>VLOOKUP(F47,'[80]Location Status'!$A$7:$D$178,4,0)</f>
        <v>412</v>
      </c>
      <c r="I48" s="327"/>
      <c r="J48" s="177" t="s">
        <v>576</v>
      </c>
      <c r="K48" s="177" t="s">
        <v>577</v>
      </c>
      <c r="L48" s="328">
        <f>VLOOKUP(J47,'[80]Location Status'!$A$7:$D$178,4,0)</f>
        <v>428.06099999999998</v>
      </c>
      <c r="M48" s="327"/>
      <c r="N48" s="176" t="s">
        <v>576</v>
      </c>
      <c r="O48" s="176" t="s">
        <v>577</v>
      </c>
      <c r="P48" s="328">
        <f>VLOOKUP(N47,'[80]Location Status'!$A$7:$D$178,4,0)</f>
        <v>407.06799999999998</v>
      </c>
      <c r="Q48" s="327"/>
      <c r="R48" s="173" t="s">
        <v>576</v>
      </c>
      <c r="S48" s="173" t="s">
        <v>577</v>
      </c>
      <c r="T48" s="328">
        <f>VLOOKUP(R47,'[80]Location Status'!$A$7:$D$178,4,0)</f>
        <v>431.339</v>
      </c>
      <c r="U48" s="327"/>
      <c r="V48" s="177" t="s">
        <v>576</v>
      </c>
      <c r="W48" s="177" t="s">
        <v>577</v>
      </c>
      <c r="X48" s="328">
        <f>VLOOKUP(V47,'[80]Location Status'!$A$7:$D$178,4,0)</f>
        <v>397.42700000000002</v>
      </c>
      <c r="Y48" s="327"/>
      <c r="Z48" s="177" t="s">
        <v>576</v>
      </c>
      <c r="AA48" s="177" t="s">
        <v>577</v>
      </c>
      <c r="AB48" s="328">
        <f>VLOOKUP(Z47,'[80]Location Status'!$A$7:$D$178,4,0)</f>
        <v>412.54300000000001</v>
      </c>
      <c r="AC48" s="327"/>
      <c r="AD48" s="177" t="s">
        <v>576</v>
      </c>
      <c r="AE48" s="177" t="s">
        <v>577</v>
      </c>
      <c r="AF48" s="334">
        <f>VLOOKUP(AD47,'[80]Location Status'!$A$7:$D$178,4,0)</f>
        <v>406.31599999999997</v>
      </c>
      <c r="AG48" s="336"/>
      <c r="AH48" s="177" t="s">
        <v>576</v>
      </c>
      <c r="AI48" s="177" t="s">
        <v>577</v>
      </c>
      <c r="AJ48" s="328">
        <f>VLOOKUP(AH47,'[80]Location Status'!$A$7:$D$178,4,0)</f>
        <v>431.584</v>
      </c>
      <c r="AK48" s="327"/>
      <c r="AL48" s="176" t="s">
        <v>576</v>
      </c>
      <c r="AM48" s="176" t="s">
        <v>577</v>
      </c>
      <c r="AN48" s="328">
        <f>VLOOKUP(AL47,'[80]Location Status'!$A$7:$D$178,4,0)</f>
        <v>406.78300000000002</v>
      </c>
      <c r="AO48" s="327"/>
      <c r="AP48" s="176" t="s">
        <v>576</v>
      </c>
      <c r="AQ48" s="176" t="s">
        <v>577</v>
      </c>
      <c r="AR48" s="328">
        <f>VLOOKUP(AP47,'[80]Location Status'!$A$7:$D$178,4,0)</f>
        <v>481.77699999999999</v>
      </c>
      <c r="AS48" s="326"/>
      <c r="AT48" s="140"/>
      <c r="AV48" s="251">
        <f>D48+H48+L48+P48+T48+X48+AB48+AF48+AJ48+AN48+AR48</f>
        <v>4638.8019999999997</v>
      </c>
      <c r="AW48" s="251"/>
      <c r="AY48">
        <v>11</v>
      </c>
      <c r="BB48" s="178"/>
      <c r="BC48" s="179"/>
      <c r="BD48" s="180"/>
    </row>
    <row r="49" spans="1:56" x14ac:dyDescent="0.3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251"/>
      <c r="AW49" s="251"/>
      <c r="BB49" s="178"/>
      <c r="BC49" s="179"/>
      <c r="BD49" s="180"/>
    </row>
    <row r="50" spans="1:56" x14ac:dyDescent="0.3">
      <c r="A50" s="139"/>
      <c r="B50" s="258" t="s">
        <v>595</v>
      </c>
      <c r="C50" s="258"/>
      <c r="F50" s="258" t="s">
        <v>441</v>
      </c>
      <c r="G50" s="258"/>
      <c r="J50" s="258" t="s">
        <v>441</v>
      </c>
      <c r="K50" s="258"/>
      <c r="N50" s="258" t="s">
        <v>441</v>
      </c>
      <c r="O50" s="258"/>
      <c r="R50" s="258"/>
      <c r="S50" s="258"/>
      <c r="V50" s="258" t="s">
        <v>441</v>
      </c>
      <c r="W50" s="258"/>
      <c r="Z50" s="258" t="s">
        <v>595</v>
      </c>
      <c r="AA50" s="258"/>
      <c r="AD50" s="258" t="s">
        <v>441</v>
      </c>
      <c r="AE50" s="258"/>
      <c r="AH50" s="258" t="s">
        <v>595</v>
      </c>
      <c r="AI50" s="258"/>
      <c r="AL50" s="258" t="s">
        <v>441</v>
      </c>
      <c r="AM50" s="258"/>
      <c r="AP50" s="258"/>
      <c r="AQ50" s="258"/>
      <c r="AT50" s="140"/>
      <c r="AV50" s="251"/>
      <c r="AW50" s="251"/>
      <c r="BB50" s="178"/>
      <c r="BC50" s="179"/>
      <c r="BD50" s="180"/>
    </row>
    <row r="51" spans="1:56" x14ac:dyDescent="0.3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251"/>
      <c r="AW51" s="251"/>
      <c r="BB51" s="178"/>
      <c r="BC51" s="179"/>
      <c r="BD51" s="180"/>
    </row>
    <row r="52" spans="1:56" x14ac:dyDescent="0.3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251"/>
      <c r="AW52" s="251"/>
    </row>
    <row r="53" spans="1:56" x14ac:dyDescent="0.3">
      <c r="B53" s="333" t="s">
        <v>593</v>
      </c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AD53" s="183" t="s">
        <v>464</v>
      </c>
      <c r="AE53" s="183"/>
      <c r="AT53" s="140"/>
      <c r="AV53" s="251"/>
      <c r="AW53" s="251"/>
    </row>
    <row r="54" spans="1:56" x14ac:dyDescent="0.3">
      <c r="A54" s="165"/>
      <c r="B54" s="324" t="str">
        <f>VLOOKUP(B56,'[80]Location Status'!$A$7:$D$178,2,0)</f>
        <v>5C/1</v>
      </c>
      <c r="C54" s="325"/>
      <c r="D54" s="166"/>
      <c r="E54" s="166"/>
      <c r="F54" s="324" t="str">
        <f>VLOOKUP(F56,'[80]Location Status'!$A$7:$D$178,2,0)</f>
        <v>5C/2</v>
      </c>
      <c r="G54" s="325"/>
      <c r="H54" s="166"/>
      <c r="I54" s="166"/>
      <c r="J54" s="324" t="str">
        <f>VLOOKUP(J56,'[80]Location Status'!$A$7:$D$178,2,0)</f>
        <v>5C/3</v>
      </c>
      <c r="K54" s="325"/>
      <c r="L54" s="166"/>
      <c r="M54" s="166"/>
      <c r="N54" s="324" t="str">
        <f>VLOOKUP(N56,'[80]Location Status'!$A$7:$D$178,2,0)</f>
        <v>6/0</v>
      </c>
      <c r="O54" s="325"/>
      <c r="P54" s="166"/>
      <c r="Q54" s="166"/>
      <c r="R54" s="324" t="str">
        <f>VLOOKUP(R56,'[80]Location Status'!$A$7:$D$178,2,0)</f>
        <v>7/0</v>
      </c>
      <c r="S54" s="325"/>
      <c r="T54" s="166"/>
      <c r="U54" s="166"/>
      <c r="V54" s="324" t="str">
        <f>VLOOKUP(V56,'[80]Location Status'!$A$7:$D$178,2,0)</f>
        <v>7/1</v>
      </c>
      <c r="W54" s="325"/>
      <c r="X54" s="166"/>
      <c r="Y54" s="166"/>
      <c r="Z54" s="324" t="str">
        <f>VLOOKUP(Z56,'[80]Location Status'!$A$7:$D$178,2,0)</f>
        <v>7/2</v>
      </c>
      <c r="AA54" s="325"/>
      <c r="AB54" s="166"/>
      <c r="AC54" s="166"/>
      <c r="AD54" s="324" t="str">
        <f>VLOOKUP(AD56,'[80]Location Status'!$A$7:$D$178,2,0)</f>
        <v>8/0</v>
      </c>
      <c r="AE54" s="325"/>
      <c r="AF54" s="166"/>
      <c r="AG54" s="166"/>
      <c r="AH54" s="324" t="str">
        <f>VLOOKUP(AH56,'[80]Location Status'!$A$7:$D$178,2,0)</f>
        <v>8/1</v>
      </c>
      <c r="AI54" s="325"/>
      <c r="AJ54" s="166"/>
      <c r="AK54" s="166"/>
      <c r="AL54" s="324" t="str">
        <f>VLOOKUP(AL56,'[80]Location Status'!$A$7:$D$178,2,0)</f>
        <v>8/2</v>
      </c>
      <c r="AM54" s="325"/>
      <c r="AN54" s="166"/>
      <c r="AO54" s="166"/>
      <c r="AP54" s="324" t="str">
        <f>VLOOKUP(AP56,'[80]Location Status'!$A$7:$D$178,2,0)</f>
        <v>8/3</v>
      </c>
      <c r="AQ54" s="325"/>
      <c r="AR54" s="166"/>
      <c r="AS54" s="166"/>
      <c r="AT54" s="168"/>
      <c r="AU54" s="166"/>
      <c r="AV54" s="251"/>
      <c r="AW54" s="251"/>
      <c r="AX54" s="166"/>
      <c r="AY54" s="166"/>
      <c r="AZ54" s="166"/>
    </row>
    <row r="55" spans="1:56" x14ac:dyDescent="0.3">
      <c r="A55" s="139"/>
      <c r="AT55" s="140"/>
      <c r="AV55" s="251"/>
      <c r="AW55" s="251"/>
    </row>
    <row r="56" spans="1:56" s="170" customFormat="1" ht="13.2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32"/>
      <c r="AW56" s="332"/>
    </row>
    <row r="57" spans="1:56" x14ac:dyDescent="0.3">
      <c r="A57" s="139"/>
      <c r="B57" s="152" t="s">
        <v>576</v>
      </c>
      <c r="C57" s="152" t="s">
        <v>577</v>
      </c>
      <c r="D57" s="328">
        <f>VLOOKUP(B56,'[80]Location Status'!$A$7:$D$178,4,0)</f>
        <v>357.09899999999999</v>
      </c>
      <c r="E57" s="327"/>
      <c r="F57" s="177" t="s">
        <v>576</v>
      </c>
      <c r="G57" s="177" t="s">
        <v>577</v>
      </c>
      <c r="H57" s="328">
        <f>VLOOKUP(F56,'[80]Location Status'!$A$7:$D$178,4,0)</f>
        <v>479.70499999999998</v>
      </c>
      <c r="I57" s="327"/>
      <c r="J57" s="173" t="s">
        <v>576</v>
      </c>
      <c r="K57" s="173" t="s">
        <v>577</v>
      </c>
      <c r="L57" s="328">
        <f>VLOOKUP(J56,'[80]Location Status'!$A$7:$D$178,4,0)</f>
        <v>343.28800000000001</v>
      </c>
      <c r="M57" s="327"/>
      <c r="N57" s="173" t="s">
        <v>576</v>
      </c>
      <c r="O57" s="173" t="s">
        <v>577</v>
      </c>
      <c r="P57" s="334">
        <f>VLOOKUP(N56,'[80]Location Status'!$A$7:$D$178,4,0)</f>
        <v>233.81</v>
      </c>
      <c r="Q57" s="336"/>
      <c r="R57" s="173" t="s">
        <v>576</v>
      </c>
      <c r="S57" s="173" t="s">
        <v>577</v>
      </c>
      <c r="T57" s="328">
        <f>VLOOKUP(R56,'[80]Location Status'!$A$7:$D$178,4,0)</f>
        <v>370.22199999999998</v>
      </c>
      <c r="U57" s="327"/>
      <c r="V57" s="173" t="s">
        <v>576</v>
      </c>
      <c r="W57" s="173" t="s">
        <v>577</v>
      </c>
      <c r="X57" s="328">
        <f>VLOOKUP(V56,'[80]Location Status'!$A$7:$D$178,4,0)</f>
        <v>361.27300000000002</v>
      </c>
      <c r="Y57" s="327"/>
      <c r="Z57" s="177" t="s">
        <v>576</v>
      </c>
      <c r="AA57" s="177" t="s">
        <v>577</v>
      </c>
      <c r="AB57" s="328">
        <f>VLOOKUP(Z56,'[80]Location Status'!$A$7:$D$178,4,0)</f>
        <v>424.95800000000003</v>
      </c>
      <c r="AC57" s="327"/>
      <c r="AD57" s="177" t="s">
        <v>576</v>
      </c>
      <c r="AE57" s="177" t="s">
        <v>577</v>
      </c>
      <c r="AF57" s="334">
        <f>VLOOKUP(AD56,'[80]Location Status'!$A$7:$D$178,4,0)</f>
        <v>385.685</v>
      </c>
      <c r="AG57" s="336"/>
      <c r="AH57" s="177" t="s">
        <v>576</v>
      </c>
      <c r="AI57" s="177" t="s">
        <v>577</v>
      </c>
      <c r="AJ57" s="328">
        <f>VLOOKUP(AH56,'[80]Location Status'!$A$7:$D$178,4,0)</f>
        <v>365.00299999999999</v>
      </c>
      <c r="AK57" s="327"/>
      <c r="AL57" s="177" t="s">
        <v>576</v>
      </c>
      <c r="AM57" s="177" t="s">
        <v>577</v>
      </c>
      <c r="AN57" s="328">
        <f>VLOOKUP(AL56,'[80]Location Status'!$A$7:$D$178,4,0)</f>
        <v>345.87700000000001</v>
      </c>
      <c r="AO57" s="327"/>
      <c r="AP57" s="177" t="s">
        <v>576</v>
      </c>
      <c r="AQ57" s="177" t="s">
        <v>577</v>
      </c>
      <c r="AR57" s="328">
        <f>VLOOKUP(AP56,'[80]Location Status'!$A$7:$D$178,4,0)</f>
        <v>346.53800000000001</v>
      </c>
      <c r="AS57" s="326"/>
      <c r="AT57" s="140"/>
      <c r="AV57" s="251">
        <f>D57+H57+L57+P57+T57+X57+AB57+AF57+AJ57+AN57+AR57</f>
        <v>4013.4580000000001</v>
      </c>
      <c r="AW57" s="251"/>
      <c r="AY57">
        <v>11</v>
      </c>
      <c r="BB57" s="178"/>
      <c r="BC57" s="179"/>
      <c r="BD57" s="180"/>
    </row>
    <row r="58" spans="1:56" x14ac:dyDescent="0.3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251"/>
      <c r="AW58" s="251"/>
      <c r="BB58" s="178"/>
      <c r="BC58" s="179"/>
      <c r="BD58" s="180"/>
    </row>
    <row r="59" spans="1:56" x14ac:dyDescent="0.3">
      <c r="A59" s="139"/>
      <c r="B59" s="258" t="s">
        <v>441</v>
      </c>
      <c r="C59" s="258"/>
      <c r="F59" s="258" t="s">
        <v>441</v>
      </c>
      <c r="G59" s="258"/>
      <c r="J59" s="258"/>
      <c r="K59" s="258"/>
      <c r="N59" s="258"/>
      <c r="O59" s="258"/>
      <c r="R59" s="258"/>
      <c r="S59" s="258"/>
      <c r="V59" s="258"/>
      <c r="W59" s="258"/>
      <c r="Z59" s="337" t="s">
        <v>441</v>
      </c>
      <c r="AA59" s="257"/>
      <c r="AD59" s="258" t="s">
        <v>441</v>
      </c>
      <c r="AE59" s="258"/>
      <c r="AH59" s="258" t="s">
        <v>441</v>
      </c>
      <c r="AI59" s="258"/>
      <c r="AL59" s="258" t="s">
        <v>441</v>
      </c>
      <c r="AM59" s="258"/>
      <c r="AP59" s="258" t="s">
        <v>595</v>
      </c>
      <c r="AQ59" s="258"/>
      <c r="AT59" s="140"/>
      <c r="AV59" s="251"/>
      <c r="AW59" s="251"/>
      <c r="BB59" s="178"/>
      <c r="BC59" s="179"/>
      <c r="BD59" s="180"/>
    </row>
    <row r="60" spans="1:56" x14ac:dyDescent="0.3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251"/>
      <c r="AW60" s="251"/>
      <c r="BB60" s="178"/>
      <c r="BC60" s="179"/>
      <c r="BD60" s="180"/>
    </row>
    <row r="61" spans="1:56" x14ac:dyDescent="0.3">
      <c r="A61" s="139"/>
      <c r="AT61" s="140"/>
      <c r="AV61" s="251"/>
      <c r="AW61" s="251"/>
      <c r="BB61" s="178"/>
      <c r="BC61" s="179"/>
      <c r="BD61" s="180"/>
    </row>
    <row r="62" spans="1:56" x14ac:dyDescent="0.3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251"/>
      <c r="AW62" s="251"/>
      <c r="BB62" s="178"/>
      <c r="BC62" s="179"/>
      <c r="BD62" s="180"/>
    </row>
    <row r="63" spans="1:56" x14ac:dyDescent="0.3">
      <c r="A63" s="139"/>
      <c r="B63" s="324" t="str">
        <f>VLOOKUP(B65,'[80]Location Status'!$A$7:$D$178,2,0)</f>
        <v>9/0</v>
      </c>
      <c r="C63" s="324"/>
      <c r="F63" s="324" t="str">
        <f>VLOOKUP(F65,'[80]Location Status'!$A$7:$D$178,2,0)</f>
        <v>10/0</v>
      </c>
      <c r="G63" s="324"/>
      <c r="J63" s="324" t="str">
        <f>VLOOKUP(J65,'[80]Location Status'!$A$7:$D$178,2,0)</f>
        <v>10/1</v>
      </c>
      <c r="K63" s="324"/>
      <c r="N63" s="324" t="str">
        <f>VLOOKUP(N65,'[80]Location Status'!$A$7:$D$178,2,0)</f>
        <v>10/2</v>
      </c>
      <c r="O63" s="324"/>
      <c r="R63" s="324" t="str">
        <f>VLOOKUP(R65,'[80]Location Status'!$A$7:$D$178,2,0)</f>
        <v>10/3</v>
      </c>
      <c r="S63" s="324"/>
      <c r="V63" s="324" t="str">
        <f>VLOOKUP(V65,'[80]Location Status'!$A$7:$D$178,2,0)</f>
        <v>10/4</v>
      </c>
      <c r="W63" s="324"/>
      <c r="Z63" s="324" t="str">
        <f>VLOOKUP(Z65,'[80]Location Status'!$A$7:$D$178,2,0)</f>
        <v>11/0</v>
      </c>
      <c r="AA63" s="324"/>
      <c r="AD63" s="324" t="str">
        <f>VLOOKUP(AD65,'[80]Location Status'!$A$7:$D$178,2,0)</f>
        <v>11/1</v>
      </c>
      <c r="AE63" s="324"/>
      <c r="AH63" s="324" t="str">
        <f>VLOOKUP(AH65,'[80]Location Status'!$A$7:$D$178,2,0)</f>
        <v>11/2</v>
      </c>
      <c r="AI63" s="324"/>
      <c r="AL63" s="324" t="str">
        <f>VLOOKUP(AL65,'[80]Location Status'!$A$7:$D$178,2,0)</f>
        <v>11/3</v>
      </c>
      <c r="AM63" s="324"/>
      <c r="AP63" s="324" t="str">
        <f>VLOOKUP(AP65,'[80]Location Status'!$A$7:$D$178,2,0)</f>
        <v>11/4</v>
      </c>
      <c r="AQ63" s="324"/>
      <c r="AT63" s="140"/>
      <c r="AV63" s="251"/>
      <c r="AW63" s="251"/>
      <c r="BB63" s="178"/>
      <c r="BC63" s="179"/>
      <c r="BD63" s="180"/>
    </row>
    <row r="64" spans="1:56" x14ac:dyDescent="0.3">
      <c r="A64" s="139"/>
      <c r="AT64" s="140"/>
      <c r="AV64" s="251"/>
      <c r="AW64" s="251"/>
      <c r="BB64" s="178"/>
      <c r="BC64" s="179"/>
      <c r="BD64" s="180"/>
    </row>
    <row r="65" spans="1:56" s="170" customFormat="1" ht="13.2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32"/>
      <c r="AW65" s="332"/>
    </row>
    <row r="66" spans="1:56" x14ac:dyDescent="0.3">
      <c r="A66" s="139"/>
      <c r="B66" s="151" t="s">
        <v>576</v>
      </c>
      <c r="C66" s="151" t="s">
        <v>577</v>
      </c>
      <c r="D66" s="334">
        <f>VLOOKUP(B65,'[80]Location Status'!$A$7:$D$178,4,0)</f>
        <v>195.429</v>
      </c>
      <c r="E66" s="336"/>
      <c r="F66" s="177" t="s">
        <v>576</v>
      </c>
      <c r="G66" s="177" t="s">
        <v>577</v>
      </c>
      <c r="H66" s="328">
        <f>VLOOKUP(F65,'[80]Location Status'!$A$7:$D$178,4,0)</f>
        <v>327.43</v>
      </c>
      <c r="I66" s="327"/>
      <c r="J66" s="177" t="s">
        <v>576</v>
      </c>
      <c r="K66" s="177" t="s">
        <v>577</v>
      </c>
      <c r="L66" s="328">
        <f>VLOOKUP(J65,'[80]Location Status'!$A$7:$D$178,4,0)</f>
        <v>437.142</v>
      </c>
      <c r="M66" s="327"/>
      <c r="N66" s="177" t="s">
        <v>576</v>
      </c>
      <c r="O66" s="177" t="s">
        <v>577</v>
      </c>
      <c r="P66" s="328">
        <f>VLOOKUP(N65,'[80]Location Status'!$A$7:$D$178,4,0)</f>
        <v>398.44499999999999</v>
      </c>
      <c r="Q66" s="327"/>
      <c r="R66" s="177" t="s">
        <v>576</v>
      </c>
      <c r="S66" s="177" t="s">
        <v>577</v>
      </c>
      <c r="T66" s="328">
        <f>VLOOKUP(R65,'[80]Location Status'!$A$7:$D$178,4,0)</f>
        <v>385.096</v>
      </c>
      <c r="U66" s="327"/>
      <c r="V66" s="173" t="s">
        <v>576</v>
      </c>
      <c r="W66" s="173" t="s">
        <v>577</v>
      </c>
      <c r="X66" s="328">
        <f>VLOOKUP(V65,'[80]Location Status'!$A$7:$D$178,4,0)</f>
        <v>418.04500000000002</v>
      </c>
      <c r="Y66" s="327"/>
      <c r="Z66" s="177" t="s">
        <v>576</v>
      </c>
      <c r="AA66" s="177" t="s">
        <v>577</v>
      </c>
      <c r="AB66" s="328">
        <f>VLOOKUP(Z65,'[80]Location Status'!$A$7:$D$178,4,0)</f>
        <v>356.43</v>
      </c>
      <c r="AC66" s="327"/>
      <c r="AD66" s="177" t="s">
        <v>576</v>
      </c>
      <c r="AE66" s="177" t="s">
        <v>577</v>
      </c>
      <c r="AF66" s="328">
        <f>VLOOKUP(AD65,'[80]Location Status'!$A$7:$D$178,4,0)</f>
        <v>400.90300000000002</v>
      </c>
      <c r="AG66" s="327"/>
      <c r="AH66" s="177" t="s">
        <v>576</v>
      </c>
      <c r="AI66" s="177" t="s">
        <v>577</v>
      </c>
      <c r="AJ66" s="328">
        <f>VLOOKUP(AH65,'[80]Location Status'!$A$7:$D$178,4,0)</f>
        <v>414.95100000000002</v>
      </c>
      <c r="AK66" s="327"/>
      <c r="AL66" s="177" t="s">
        <v>576</v>
      </c>
      <c r="AM66" s="177" t="s">
        <v>577</v>
      </c>
      <c r="AN66" s="328">
        <f>VLOOKUP(AL65,'[80]Location Status'!$A$7:$D$178,4,0)</f>
        <v>418.08800000000002</v>
      </c>
      <c r="AO66" s="327"/>
      <c r="AP66" s="177" t="s">
        <v>576</v>
      </c>
      <c r="AQ66" s="177" t="s">
        <v>577</v>
      </c>
      <c r="AR66" s="328">
        <f>VLOOKUP(AP65,'[80]Location Status'!$A$7:$D$178,4,0)</f>
        <v>397.64</v>
      </c>
      <c r="AS66" s="326"/>
      <c r="AT66" s="140"/>
      <c r="AV66" s="251">
        <f>D66+H66+L66+P66+T66+X66+AB66+AF66+AJ66+AN66+AR66</f>
        <v>4149.5990000000002</v>
      </c>
      <c r="AW66" s="251"/>
      <c r="AY66">
        <v>11</v>
      </c>
      <c r="BB66" s="179"/>
      <c r="BC66" s="179"/>
      <c r="BD66" s="180"/>
    </row>
    <row r="67" spans="1:56" x14ac:dyDescent="0.3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251"/>
      <c r="AW67" s="251"/>
      <c r="BB67" s="179"/>
      <c r="BC67" s="179"/>
      <c r="BD67" s="180"/>
    </row>
    <row r="68" spans="1:56" x14ac:dyDescent="0.3">
      <c r="A68" s="139"/>
      <c r="B68" s="258"/>
      <c r="C68" s="258"/>
      <c r="F68" s="258"/>
      <c r="G68" s="258"/>
      <c r="J68" s="337" t="s">
        <v>595</v>
      </c>
      <c r="K68" s="257"/>
      <c r="N68" s="337" t="s">
        <v>441</v>
      </c>
      <c r="O68" s="257"/>
      <c r="R68" s="337" t="s">
        <v>441</v>
      </c>
      <c r="S68" s="257"/>
      <c r="V68" s="258"/>
      <c r="W68" s="258"/>
      <c r="Z68" s="338" t="s">
        <v>441</v>
      </c>
      <c r="AA68" s="338"/>
      <c r="AD68" s="337" t="s">
        <v>595</v>
      </c>
      <c r="AE68" s="257"/>
      <c r="AH68" s="337" t="s">
        <v>595</v>
      </c>
      <c r="AI68" s="257"/>
      <c r="AL68" s="338" t="s">
        <v>441</v>
      </c>
      <c r="AM68" s="338"/>
      <c r="AP68" s="338" t="s">
        <v>441</v>
      </c>
      <c r="AQ68" s="338"/>
      <c r="AT68" s="140"/>
      <c r="AV68" s="251"/>
      <c r="AW68" s="251"/>
      <c r="BB68" s="179"/>
      <c r="BC68" s="179"/>
      <c r="BD68" s="180"/>
    </row>
    <row r="69" spans="1:56" x14ac:dyDescent="0.3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251"/>
      <c r="AW69" s="251"/>
      <c r="BB69" s="179"/>
      <c r="BC69" s="179"/>
      <c r="BD69" s="180"/>
    </row>
    <row r="70" spans="1:56" x14ac:dyDescent="0.3">
      <c r="A70" s="139"/>
      <c r="D70" s="174" t="s">
        <v>597</v>
      </c>
      <c r="AT70" s="140"/>
      <c r="AV70" s="251"/>
      <c r="AW70" s="251"/>
      <c r="BB70" s="179"/>
      <c r="BC70" s="179"/>
      <c r="BD70" s="180"/>
    </row>
    <row r="71" spans="1:56" x14ac:dyDescent="0.3">
      <c r="A71" s="139"/>
      <c r="AT71" s="140"/>
      <c r="AV71" s="251"/>
      <c r="AW71" s="251"/>
      <c r="BB71" s="179"/>
      <c r="BC71" s="179"/>
      <c r="BD71" s="180"/>
    </row>
    <row r="72" spans="1:56" x14ac:dyDescent="0.3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251"/>
      <c r="AW72" s="251"/>
      <c r="BB72" s="179"/>
      <c r="BC72" s="179"/>
      <c r="BD72" s="180"/>
    </row>
    <row r="73" spans="1:56" x14ac:dyDescent="0.3">
      <c r="A73" s="139"/>
      <c r="B73" s="324" t="str">
        <f>VLOOKUP(B75,'[80]Location Status'!$A$7:$D$178,2,0)</f>
        <v>11/5</v>
      </c>
      <c r="C73" s="325"/>
      <c r="F73" s="324" t="str">
        <f>VLOOKUP(F75,'[80]Location Status'!$A$7:$D$178,2,0)</f>
        <v>11/6</v>
      </c>
      <c r="G73" s="325"/>
      <c r="J73" s="324" t="str">
        <f>VLOOKUP(J75,'[80]Location Status'!$A$7:$D$178,2,0)</f>
        <v>12/0</v>
      </c>
      <c r="K73" s="325"/>
      <c r="N73" s="324" t="str">
        <f>VLOOKUP(N75,'[80]Location Status'!$A$7:$D$178,2,0)</f>
        <v>12/1</v>
      </c>
      <c r="O73" s="325"/>
      <c r="R73" s="324" t="str">
        <f>VLOOKUP(R75,'[80]Location Status'!$A$7:$D$178,2,0)</f>
        <v>12/2</v>
      </c>
      <c r="S73" s="325"/>
      <c r="V73" s="324" t="str">
        <f>VLOOKUP(V75,'[80]Location Status'!$A$7:$D$178,2,0)</f>
        <v>12/3</v>
      </c>
      <c r="W73" s="325"/>
      <c r="Z73" s="324" t="str">
        <f>VLOOKUP(Z75,'[80]Location Status'!$A$7:$D$178,2,0)</f>
        <v>12/4</v>
      </c>
      <c r="AA73" s="325"/>
      <c r="AD73" s="324" t="str">
        <f>VLOOKUP(AD75,'[80]Location Status'!$A$7:$D$178,2,0)</f>
        <v>12/5</v>
      </c>
      <c r="AE73" s="325"/>
      <c r="AH73" s="324" t="str">
        <f>VLOOKUP(AH75,'[80]Location Status'!$A$7:$D$178,2,0)</f>
        <v>13/0</v>
      </c>
      <c r="AI73" s="325"/>
      <c r="AL73" s="324" t="str">
        <f>VLOOKUP(AL75,'[80]Location Status'!$A$7:$D$178,2,0)</f>
        <v>13/1</v>
      </c>
      <c r="AM73" s="325"/>
      <c r="AP73" s="324" t="str">
        <f>VLOOKUP(AP75,'[80]Location Status'!$A$7:$D$178,2,0)</f>
        <v>13/2</v>
      </c>
      <c r="AQ73" s="325"/>
      <c r="AT73" s="140"/>
      <c r="AV73" s="251"/>
      <c r="AW73" s="251"/>
      <c r="BB73" s="178"/>
      <c r="BC73" s="179"/>
      <c r="BD73" s="180"/>
    </row>
    <row r="74" spans="1:56" x14ac:dyDescent="0.3">
      <c r="A74" s="139"/>
      <c r="AT74" s="140"/>
      <c r="AV74" s="251"/>
      <c r="AW74" s="251"/>
      <c r="BB74" s="179"/>
      <c r="BC74" s="179"/>
      <c r="BD74" s="180"/>
    </row>
    <row r="75" spans="1:56" s="170" customFormat="1" ht="13.2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32"/>
      <c r="AW75" s="332"/>
    </row>
    <row r="76" spans="1:56" x14ac:dyDescent="0.3">
      <c r="A76" s="139"/>
      <c r="B76" s="177" t="s">
        <v>576</v>
      </c>
      <c r="C76" s="177" t="s">
        <v>577</v>
      </c>
      <c r="D76" s="326">
        <f>VLOOKUP(B75,'[80]Location Status'!$A$7:$D$178,4,0)</f>
        <v>416.399</v>
      </c>
      <c r="E76" s="339"/>
      <c r="F76" s="177" t="s">
        <v>576</v>
      </c>
      <c r="G76" s="177" t="s">
        <v>577</v>
      </c>
      <c r="H76" s="326">
        <f>VLOOKUP(F75,'[80]Location Status'!$A$7:$D$178,4,0)</f>
        <v>328.48899999999998</v>
      </c>
      <c r="I76" s="339"/>
      <c r="J76" s="177" t="s">
        <v>576</v>
      </c>
      <c r="K76" s="177" t="s">
        <v>577</v>
      </c>
      <c r="L76" s="326">
        <f>VLOOKUP(J75,'[80]Location Status'!$A$7:$D$178,4,0)</f>
        <v>369</v>
      </c>
      <c r="M76" s="339"/>
      <c r="N76" s="177" t="s">
        <v>576</v>
      </c>
      <c r="O76" s="177" t="s">
        <v>577</v>
      </c>
      <c r="P76" s="326">
        <f>VLOOKUP(N75,'[80]Location Status'!$A$7:$D$178,4,0)</f>
        <v>381</v>
      </c>
      <c r="Q76" s="339"/>
      <c r="R76" s="177" t="s">
        <v>576</v>
      </c>
      <c r="S76" s="177" t="s">
        <v>577</v>
      </c>
      <c r="T76" s="326">
        <f>VLOOKUP(R75,'[80]Location Status'!$A$7:$D$178,4,0)</f>
        <v>385</v>
      </c>
      <c r="U76" s="339"/>
      <c r="V76" s="177" t="s">
        <v>576</v>
      </c>
      <c r="W76" s="177" t="s">
        <v>577</v>
      </c>
      <c r="X76" s="326">
        <f>VLOOKUP(V75,'[80]Location Status'!$A$7:$D$178,4,0)</f>
        <v>403</v>
      </c>
      <c r="Y76" s="339"/>
      <c r="Z76" s="177" t="s">
        <v>576</v>
      </c>
      <c r="AA76" s="177" t="s">
        <v>577</v>
      </c>
      <c r="AB76" s="326">
        <f>VLOOKUP(Z75,'[80]Location Status'!$A$7:$D$178,4,0)</f>
        <v>436</v>
      </c>
      <c r="AC76" s="339"/>
      <c r="AD76" s="177" t="s">
        <v>576</v>
      </c>
      <c r="AE76" s="177" t="s">
        <v>577</v>
      </c>
      <c r="AF76" s="326">
        <f>VLOOKUP(AD75,'[80]Location Status'!$A$7:$D$178,4,0)</f>
        <v>398.42599999999999</v>
      </c>
      <c r="AG76" s="339"/>
      <c r="AH76" s="177" t="s">
        <v>576</v>
      </c>
      <c r="AI76" s="177" t="s">
        <v>577</v>
      </c>
      <c r="AJ76" s="326">
        <f>VLOOKUP(AH75,'[80]Location Status'!$A$7:$D$178,4,0)</f>
        <v>387.00400000000002</v>
      </c>
      <c r="AK76" s="339"/>
      <c r="AL76" s="177" t="s">
        <v>576</v>
      </c>
      <c r="AM76" s="177" t="s">
        <v>577</v>
      </c>
      <c r="AN76" s="326">
        <f>VLOOKUP(AL75,'[80]Location Status'!$A$7:$D$178,4,0)</f>
        <v>361</v>
      </c>
      <c r="AO76" s="339"/>
      <c r="AP76" s="173" t="s">
        <v>576</v>
      </c>
      <c r="AQ76" s="173" t="s">
        <v>577</v>
      </c>
      <c r="AR76" s="326">
        <f>VLOOKUP(AP75,'[80]Location Status'!$A$7:$D$178,4,0)</f>
        <v>371</v>
      </c>
      <c r="AS76" s="339"/>
      <c r="AT76" s="140"/>
      <c r="AV76" s="251">
        <f>D76+H76+L76+P76+T76+X76+AB76+AF76+AJ76+AN76+AR76</f>
        <v>4236.3179999999993</v>
      </c>
      <c r="AW76" s="251"/>
      <c r="AY76">
        <v>11</v>
      </c>
      <c r="BB76" s="179"/>
      <c r="BC76" s="179"/>
      <c r="BD76" s="180"/>
    </row>
    <row r="77" spans="1:56" x14ac:dyDescent="0.3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251"/>
      <c r="AW77" s="251"/>
      <c r="BB77" s="179"/>
      <c r="BC77" s="179"/>
      <c r="BD77" s="180"/>
    </row>
    <row r="78" spans="1:56" x14ac:dyDescent="0.3">
      <c r="A78" s="139"/>
      <c r="B78" s="338" t="s">
        <v>441</v>
      </c>
      <c r="C78" s="338"/>
      <c r="F78" s="337" t="s">
        <v>441</v>
      </c>
      <c r="G78" s="257"/>
      <c r="J78" s="337" t="s">
        <v>595</v>
      </c>
      <c r="K78" s="257"/>
      <c r="N78" s="338" t="s">
        <v>441</v>
      </c>
      <c r="O78" s="338"/>
      <c r="R78" s="338" t="s">
        <v>441</v>
      </c>
      <c r="S78" s="338"/>
      <c r="V78" s="337" t="s">
        <v>595</v>
      </c>
      <c r="W78" s="257"/>
      <c r="Z78" s="337" t="s">
        <v>595</v>
      </c>
      <c r="AA78" s="257"/>
      <c r="AD78" s="338" t="s">
        <v>441</v>
      </c>
      <c r="AE78" s="338"/>
      <c r="AH78" s="337" t="s">
        <v>441</v>
      </c>
      <c r="AI78" s="257"/>
      <c r="AL78" s="338" t="s">
        <v>441</v>
      </c>
      <c r="AM78" s="338"/>
      <c r="AP78" s="258"/>
      <c r="AQ78" s="258"/>
      <c r="AT78" s="140"/>
      <c r="AV78" s="251"/>
      <c r="AW78" s="251"/>
      <c r="BB78" s="179"/>
      <c r="BC78" s="179"/>
      <c r="BD78" s="180"/>
    </row>
    <row r="79" spans="1:56" x14ac:dyDescent="0.3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251"/>
      <c r="AW79" s="251"/>
      <c r="BB79" s="179"/>
      <c r="BC79" s="179"/>
      <c r="BD79" s="180"/>
    </row>
    <row r="80" spans="1:56" x14ac:dyDescent="0.3">
      <c r="A80" s="139"/>
      <c r="AT80" s="140"/>
      <c r="AV80" s="251"/>
      <c r="AW80" s="251"/>
      <c r="BB80" s="179"/>
      <c r="BC80" s="179"/>
      <c r="BD80" s="180"/>
    </row>
    <row r="81" spans="1:56" x14ac:dyDescent="0.3">
      <c r="V81" s="183" t="s">
        <v>464</v>
      </c>
      <c r="W81" s="183"/>
      <c r="AT81" s="140"/>
      <c r="AV81" s="251"/>
      <c r="AW81" s="251"/>
      <c r="BB81" s="179"/>
      <c r="BC81" s="179"/>
      <c r="BD81" s="180"/>
    </row>
    <row r="82" spans="1:56" x14ac:dyDescent="0.3">
      <c r="A82" s="139"/>
      <c r="B82" s="324" t="str">
        <f>VLOOKUP(B84,'[80]Location Status'!$A$7:$D$178,2,0)</f>
        <v>13/3</v>
      </c>
      <c r="C82" s="325"/>
      <c r="F82" s="324" t="str">
        <f>VLOOKUP(F84,'[80]Location Status'!$A$7:$D$178,2,0)</f>
        <v>13/4</v>
      </c>
      <c r="G82" s="325"/>
      <c r="J82" s="324" t="str">
        <f>VLOOKUP(J84,'[80]Location Status'!$A$7:$D$178,2,0)</f>
        <v>13/5</v>
      </c>
      <c r="K82" s="325"/>
      <c r="N82" s="324" t="str">
        <f>VLOOKUP(N84,'[80]Location Status'!$A$7:$D$178,2,0)</f>
        <v>13/6</v>
      </c>
      <c r="O82" s="325"/>
      <c r="R82" s="324" t="str">
        <f>VLOOKUP(R84,'[80]Location Status'!$A$7:$D$178,2,0)</f>
        <v>14/0</v>
      </c>
      <c r="S82" s="325"/>
      <c r="V82" s="324" t="str">
        <f>VLOOKUP(V84,'[80]Location Status'!$A$7:$D$178,2,0)</f>
        <v>14/1</v>
      </c>
      <c r="W82" s="325"/>
      <c r="Z82" s="324" t="str">
        <f>VLOOKUP(Z84,'[80]Location Status'!$A$7:$D$178,2,0)</f>
        <v>14/2</v>
      </c>
      <c r="AA82" s="325"/>
      <c r="AD82" s="324" t="str">
        <f>VLOOKUP(AD84,'[80]Location Status'!$A$7:$D$178,2,0)</f>
        <v>14/3</v>
      </c>
      <c r="AE82" s="325"/>
      <c r="AH82" s="324" t="str">
        <f>VLOOKUP(AH84,'[80]Location Status'!$A$7:$D$178,2,0)</f>
        <v>14/4</v>
      </c>
      <c r="AI82" s="325"/>
      <c r="AL82" s="324" t="str">
        <f>VLOOKUP(AL84,'[80]Location Status'!$A$7:$D$178,2,0)</f>
        <v>14/5</v>
      </c>
      <c r="AM82" s="325"/>
      <c r="AP82" s="324" t="str">
        <f>VLOOKUP(AP84,'[80]Location Status'!$A$7:$D$178,2,0)</f>
        <v>14/6</v>
      </c>
      <c r="AQ82" s="325"/>
      <c r="AT82" s="140"/>
      <c r="AV82" s="251"/>
      <c r="AW82" s="251"/>
      <c r="BB82" s="178"/>
      <c r="BC82" s="179"/>
      <c r="BD82" s="180"/>
    </row>
    <row r="83" spans="1:56" x14ac:dyDescent="0.3">
      <c r="A83" s="139"/>
      <c r="AT83" s="140"/>
      <c r="AV83" s="251"/>
      <c r="AW83" s="251"/>
      <c r="BB83" s="179"/>
      <c r="BC83" s="179"/>
      <c r="BD83" s="180"/>
    </row>
    <row r="84" spans="1:56" s="170" customFormat="1" ht="13.2" x14ac:dyDescent="0.25">
      <c r="A84" s="169"/>
      <c r="B84" s="170">
        <f>1+AP75</f>
        <v>63</v>
      </c>
      <c r="F84" s="170">
        <f>1+B84</f>
        <v>64</v>
      </c>
      <c r="J84" s="170">
        <f>1+F84</f>
        <v>65</v>
      </c>
      <c r="N84" s="170">
        <f>1+J84</f>
        <v>66</v>
      </c>
      <c r="R84" s="170">
        <f>1+N84</f>
        <v>67</v>
      </c>
      <c r="V84" s="170">
        <f>1+R84</f>
        <v>68</v>
      </c>
      <c r="Z84" s="170">
        <f>1+V84</f>
        <v>69</v>
      </c>
      <c r="AD84" s="170">
        <f>1+Z84</f>
        <v>70</v>
      </c>
      <c r="AH84" s="170">
        <f>1+AD84</f>
        <v>71</v>
      </c>
      <c r="AL84" s="170">
        <f>1+AH84</f>
        <v>72</v>
      </c>
      <c r="AP84" s="170">
        <f>1+AL84</f>
        <v>73</v>
      </c>
      <c r="AT84" s="171"/>
      <c r="AV84" s="332"/>
      <c r="AW84" s="332"/>
    </row>
    <row r="85" spans="1:56" x14ac:dyDescent="0.3">
      <c r="A85" s="139"/>
      <c r="B85" s="177" t="s">
        <v>576</v>
      </c>
      <c r="C85" s="177" t="s">
        <v>577</v>
      </c>
      <c r="D85" s="324">
        <f>VLOOKUP(B84,'[80]Location Status'!$A$7:$D$178,4,0)</f>
        <v>374</v>
      </c>
      <c r="E85" s="325"/>
      <c r="F85" s="177" t="s">
        <v>576</v>
      </c>
      <c r="G85" s="177" t="s">
        <v>577</v>
      </c>
      <c r="H85" s="324">
        <f>VLOOKUP(F84,'[80]Location Status'!$A$7:$D$178,4,0)</f>
        <v>441</v>
      </c>
      <c r="I85" s="325"/>
      <c r="J85" s="177" t="s">
        <v>576</v>
      </c>
      <c r="K85" s="177" t="s">
        <v>577</v>
      </c>
      <c r="L85" s="324">
        <f>VLOOKUP(J84,'[80]Location Status'!$A$7:$D$178,4,0)</f>
        <v>376</v>
      </c>
      <c r="M85" s="325"/>
      <c r="N85" s="177" t="s">
        <v>576</v>
      </c>
      <c r="O85" s="177" t="s">
        <v>577</v>
      </c>
      <c r="P85" s="324">
        <f>VLOOKUP(N84,'[80]Location Status'!$A$7:$D$178,4,0)</f>
        <v>409.10300000000001</v>
      </c>
      <c r="Q85" s="325"/>
      <c r="R85" s="177" t="s">
        <v>576</v>
      </c>
      <c r="S85" s="177" t="s">
        <v>577</v>
      </c>
      <c r="T85" s="324">
        <f>VLOOKUP(R84,'[80]Location Status'!$A$7:$D$178,4,0)</f>
        <v>387.99700000000001</v>
      </c>
      <c r="U85" s="325"/>
      <c r="V85" s="177" t="s">
        <v>576</v>
      </c>
      <c r="W85" s="177" t="s">
        <v>577</v>
      </c>
      <c r="X85" s="324">
        <f>VLOOKUP(V84,'[80]Location Status'!$A$7:$D$178,4,0)</f>
        <v>393</v>
      </c>
      <c r="Y85" s="325"/>
      <c r="Z85" s="177" t="s">
        <v>576</v>
      </c>
      <c r="AA85" s="177" t="s">
        <v>577</v>
      </c>
      <c r="AB85" s="324">
        <f>VLOOKUP(Z84,'[80]Location Status'!$A$7:$D$178,4,0)</f>
        <v>399</v>
      </c>
      <c r="AC85" s="325"/>
      <c r="AD85" s="177" t="s">
        <v>576</v>
      </c>
      <c r="AE85" s="177" t="s">
        <v>577</v>
      </c>
      <c r="AF85" s="326">
        <f>VLOOKUP(AD84,'[80]Location Status'!$A$7:$D$178,4,0)</f>
        <v>395</v>
      </c>
      <c r="AG85" s="339"/>
      <c r="AH85" s="177" t="s">
        <v>576</v>
      </c>
      <c r="AI85" s="177" t="s">
        <v>577</v>
      </c>
      <c r="AJ85" s="324">
        <f>VLOOKUP(AH84,'[80]Location Status'!$A$7:$D$178,4,0)</f>
        <v>395</v>
      </c>
      <c r="AK85" s="325"/>
      <c r="AL85" s="177" t="s">
        <v>576</v>
      </c>
      <c r="AM85" s="177" t="s">
        <v>577</v>
      </c>
      <c r="AN85" s="324">
        <f>VLOOKUP(AL84,'[80]Location Status'!$A$7:$D$178,4,0)</f>
        <v>417</v>
      </c>
      <c r="AO85" s="325"/>
      <c r="AP85" s="177" t="s">
        <v>576</v>
      </c>
      <c r="AQ85" s="177" t="s">
        <v>577</v>
      </c>
      <c r="AR85" s="324">
        <f>VLOOKUP(AP84,'[80]Location Status'!$A$7:$D$178,4,0)</f>
        <v>415</v>
      </c>
      <c r="AS85" s="325"/>
      <c r="AT85" s="140"/>
      <c r="AV85" s="251">
        <f>D85+H85+L85+P85+T85+X85+AB85+AF85+AJ85+AN85+AR85</f>
        <v>4402.1000000000004</v>
      </c>
      <c r="AW85" s="251"/>
      <c r="AY85">
        <v>11</v>
      </c>
      <c r="BB85" s="179"/>
      <c r="BC85" s="179"/>
      <c r="BD85" s="180"/>
    </row>
    <row r="86" spans="1:56" x14ac:dyDescent="0.3">
      <c r="A86" s="139"/>
      <c r="B86" s="151" t="s">
        <v>580</v>
      </c>
      <c r="C86" s="151" t="s">
        <v>581</v>
      </c>
      <c r="F86" s="151" t="s">
        <v>580</v>
      </c>
      <c r="G86" s="151" t="s">
        <v>581</v>
      </c>
      <c r="J86" s="151" t="s">
        <v>580</v>
      </c>
      <c r="K86" s="151" t="s">
        <v>581</v>
      </c>
      <c r="N86" s="151" t="s">
        <v>580</v>
      </c>
      <c r="O86" s="151" t="s">
        <v>581</v>
      </c>
      <c r="R86" s="151" t="s">
        <v>580</v>
      </c>
      <c r="S86" s="151" t="s">
        <v>581</v>
      </c>
      <c r="V86" s="151" t="s">
        <v>580</v>
      </c>
      <c r="W86" s="151" t="s">
        <v>581</v>
      </c>
      <c r="Z86" s="151" t="s">
        <v>580</v>
      </c>
      <c r="AA86" s="151" t="s">
        <v>581</v>
      </c>
      <c r="AD86" s="151" t="s">
        <v>580</v>
      </c>
      <c r="AE86" s="151" t="s">
        <v>581</v>
      </c>
      <c r="AH86" s="151" t="s">
        <v>580</v>
      </c>
      <c r="AI86" s="151" t="s">
        <v>581</v>
      </c>
      <c r="AL86" s="151" t="s">
        <v>580</v>
      </c>
      <c r="AM86" s="151" t="s">
        <v>581</v>
      </c>
      <c r="AP86" s="151" t="s">
        <v>580</v>
      </c>
      <c r="AQ86" s="151" t="s">
        <v>581</v>
      </c>
      <c r="AT86" s="140"/>
      <c r="AV86" s="251"/>
      <c r="AW86" s="251"/>
      <c r="BB86" s="179"/>
      <c r="BC86" s="179"/>
      <c r="BD86" s="180"/>
    </row>
    <row r="87" spans="1:56" x14ac:dyDescent="0.3">
      <c r="A87" s="139"/>
      <c r="B87" s="258"/>
      <c r="C87" s="258"/>
      <c r="F87" s="340" t="s">
        <v>441</v>
      </c>
      <c r="G87" s="341"/>
      <c r="J87" s="338" t="s">
        <v>441</v>
      </c>
      <c r="K87" s="338"/>
      <c r="N87" s="338" t="s">
        <v>441</v>
      </c>
      <c r="O87" s="338"/>
      <c r="R87" s="338" t="s">
        <v>441</v>
      </c>
      <c r="S87" s="338"/>
      <c r="V87" s="258"/>
      <c r="W87" s="258"/>
      <c r="Z87" s="338" t="s">
        <v>441</v>
      </c>
      <c r="AA87" s="338"/>
      <c r="AD87" s="337" t="s">
        <v>595</v>
      </c>
      <c r="AE87" s="257"/>
      <c r="AH87" s="338" t="s">
        <v>441</v>
      </c>
      <c r="AI87" s="338"/>
      <c r="AL87" s="338" t="s">
        <v>441</v>
      </c>
      <c r="AM87" s="338"/>
      <c r="AP87" s="338" t="s">
        <v>441</v>
      </c>
      <c r="AQ87" s="338"/>
      <c r="AT87" s="140"/>
      <c r="AV87" s="251"/>
      <c r="AW87" s="251"/>
      <c r="BB87" s="179"/>
      <c r="BC87" s="179"/>
      <c r="BD87" s="180"/>
    </row>
    <row r="88" spans="1:56" x14ac:dyDescent="0.3">
      <c r="A88" s="139"/>
      <c r="B88" s="175" t="str">
        <f>VLOOKUP(B84,'[80]Location Status'!$A$7:$D$178,3,0)</f>
        <v>DA+0</v>
      </c>
      <c r="C88" s="175"/>
      <c r="F88" s="175" t="str">
        <f>VLOOKUP(F84,'[80]Location Status'!$A$7:$D$178,3,0)</f>
        <v>DA+3</v>
      </c>
      <c r="G88" s="175"/>
      <c r="J88" s="175" t="str">
        <f>VLOOKUP(J84,'[80]Location Status'!$A$7:$D$178,3,0)</f>
        <v>DA+3</v>
      </c>
      <c r="K88" s="175"/>
      <c r="N88" s="175" t="str">
        <f>VLOOKUP(N84,'[80]Location Status'!$A$7:$D$178,3,0)</f>
        <v>DA+3</v>
      </c>
      <c r="O88" s="175"/>
      <c r="R88" s="175" t="str">
        <f>VLOOKUP(R84,'[80]Location Status'!$A$7:$D$178,3,0)</f>
        <v>DD45+0</v>
      </c>
      <c r="S88" s="175"/>
      <c r="V88" s="175" t="str">
        <f>VLOOKUP(V84,'[80]Location Status'!$A$7:$D$178,3,0)</f>
        <v>DA+0</v>
      </c>
      <c r="W88" s="175"/>
      <c r="Z88" s="175" t="str">
        <f>VLOOKUP(Z84,'[80]Location Status'!$A$7:$D$178,3,0)</f>
        <v>DA+0</v>
      </c>
      <c r="AA88" s="175"/>
      <c r="AD88" s="175" t="str">
        <f>VLOOKUP(AD84,'[80]Location Status'!$A$7:$D$178,3,0)</f>
        <v>DA+0</v>
      </c>
      <c r="AE88" s="175"/>
      <c r="AH88" s="175" t="str">
        <f>VLOOKUP(AH84,'[80]Location Status'!$A$7:$D$178,3,0)</f>
        <v>DA+0</v>
      </c>
      <c r="AI88" s="175"/>
      <c r="AL88" s="175" t="str">
        <f>VLOOKUP(AL84,'[80]Location Status'!$A$7:$D$178,3,0)</f>
        <v>DA+3</v>
      </c>
      <c r="AM88" s="175"/>
      <c r="AP88" s="175" t="str">
        <f>VLOOKUP(AP84,'[80]Location Status'!$A$7:$D$178,3,0)</f>
        <v>DA+0</v>
      </c>
      <c r="AQ88" s="175"/>
      <c r="AT88" s="140"/>
      <c r="AV88" s="251"/>
      <c r="AW88" s="251"/>
      <c r="BB88" s="179"/>
      <c r="BC88" s="179"/>
      <c r="BD88" s="180"/>
    </row>
    <row r="89" spans="1:56" x14ac:dyDescent="0.3">
      <c r="A89" s="139"/>
      <c r="AT89" s="140"/>
      <c r="AV89" s="251"/>
      <c r="AW89" s="251"/>
      <c r="BB89" s="179"/>
      <c r="BC89" s="179"/>
      <c r="BD89" s="180"/>
    </row>
    <row r="90" spans="1:56" x14ac:dyDescent="0.3">
      <c r="A90" s="139"/>
      <c r="B90" s="324" t="str">
        <f>VLOOKUP(B92,'[80]Location Status'!$A$7:$D$178,2,0)</f>
        <v>14/7</v>
      </c>
      <c r="C90" s="325"/>
      <c r="F90" s="324" t="str">
        <f>VLOOKUP(F92,'[80]Location Status'!$A$7:$D$178,2,0)</f>
        <v>15/0</v>
      </c>
      <c r="G90" s="325"/>
      <c r="J90" s="324" t="str">
        <f>VLOOKUP(J92,'[80]Location Status'!$A$7:$D$178,2,0)</f>
        <v>15/1</v>
      </c>
      <c r="K90" s="325"/>
      <c r="N90" s="324" t="str">
        <f>VLOOKUP(N92,'[80]Location Status'!$A$7:$D$178,2,0)</f>
        <v>15/2</v>
      </c>
      <c r="O90" s="325"/>
      <c r="R90" s="324" t="str">
        <f>VLOOKUP(R92,'[80]Location Status'!$A$7:$D$178,2,0)</f>
        <v>15/3</v>
      </c>
      <c r="S90" s="325"/>
      <c r="V90" s="324" t="str">
        <f>VLOOKUP(V92,'[80]Location Status'!$A$7:$D$178,2,0)</f>
        <v>15/4</v>
      </c>
      <c r="W90" s="325"/>
      <c r="Z90" s="324" t="str">
        <f>VLOOKUP(Z92,'[80]Location Status'!$A$7:$D$178,2,0)</f>
        <v>15/5</v>
      </c>
      <c r="AA90" s="325"/>
      <c r="AD90" s="324" t="str">
        <f>VLOOKUP(AD92,'[80]Location Status'!$A$7:$D$178,2,0)</f>
        <v>15/6</v>
      </c>
      <c r="AE90" s="325"/>
      <c r="AH90" s="324" t="str">
        <f>VLOOKUP(AH92,'[80]Location Status'!$A$7:$D$178,2,0)</f>
        <v>15/7</v>
      </c>
      <c r="AI90" s="325"/>
      <c r="AL90" s="324" t="str">
        <f>VLOOKUP(AL92,'[80]Location Status'!$A$7:$D$178,2,0)</f>
        <v>16/0</v>
      </c>
      <c r="AM90" s="325"/>
      <c r="AP90" s="324" t="str">
        <f>VLOOKUP(AP92,'[80]Location Status'!$A$7:$D$178,2,0)</f>
        <v>16/1</v>
      </c>
      <c r="AQ90" s="325"/>
      <c r="AT90" s="140"/>
      <c r="AV90" s="251"/>
      <c r="AW90" s="251"/>
      <c r="BB90" s="178"/>
      <c r="BC90" s="179"/>
      <c r="BD90" s="180"/>
    </row>
    <row r="91" spans="1:56" x14ac:dyDescent="0.3">
      <c r="A91" s="139"/>
      <c r="AT91" s="140"/>
      <c r="AV91" s="251"/>
      <c r="AW91" s="251"/>
      <c r="BB91" s="179"/>
      <c r="BC91" s="179"/>
      <c r="BD91" s="180"/>
    </row>
    <row r="92" spans="1:56" s="170" customFormat="1" ht="13.2" x14ac:dyDescent="0.25">
      <c r="A92" s="169"/>
      <c r="B92" s="170">
        <f>1+AP84</f>
        <v>74</v>
      </c>
      <c r="F92" s="170">
        <f>1+B92</f>
        <v>75</v>
      </c>
      <c r="J92" s="170">
        <f>1+F92</f>
        <v>76</v>
      </c>
      <c r="N92" s="170">
        <f>1+J92</f>
        <v>77</v>
      </c>
      <c r="R92" s="170">
        <f>1+N92</f>
        <v>78</v>
      </c>
      <c r="V92" s="170">
        <f>1+R92</f>
        <v>79</v>
      </c>
      <c r="Z92" s="170">
        <f>1+V92</f>
        <v>80</v>
      </c>
      <c r="AD92" s="170">
        <f>1+Z92</f>
        <v>81</v>
      </c>
      <c r="AH92" s="170">
        <f>1+AD92</f>
        <v>82</v>
      </c>
      <c r="AL92" s="170">
        <f>1+AH92</f>
        <v>83</v>
      </c>
      <c r="AP92" s="170">
        <f>1+AL92</f>
        <v>84</v>
      </c>
      <c r="AT92" s="171"/>
      <c r="AV92" s="332"/>
      <c r="AW92" s="332"/>
    </row>
    <row r="93" spans="1:56" x14ac:dyDescent="0.3">
      <c r="A93" s="139"/>
      <c r="B93" s="177" t="s">
        <v>576</v>
      </c>
      <c r="C93" s="177" t="s">
        <v>577</v>
      </c>
      <c r="D93" s="324">
        <f>VLOOKUP(B92,'[80]Location Status'!$A$7:$D$178,4,0)</f>
        <v>417.392</v>
      </c>
      <c r="E93" s="325"/>
      <c r="F93" s="177" t="s">
        <v>576</v>
      </c>
      <c r="G93" s="177" t="s">
        <v>577</v>
      </c>
      <c r="H93" s="324">
        <f>VLOOKUP(F92,'[80]Location Status'!$A$7:$D$178,4,0)</f>
        <v>482</v>
      </c>
      <c r="I93" s="325"/>
      <c r="J93" s="177" t="s">
        <v>576</v>
      </c>
      <c r="K93" s="177" t="s">
        <v>577</v>
      </c>
      <c r="L93" s="324">
        <f>VLOOKUP(J92,'[80]Location Status'!$A$7:$D$178,4,0)</f>
        <v>357</v>
      </c>
      <c r="M93" s="325"/>
      <c r="N93" s="177" t="s">
        <v>576</v>
      </c>
      <c r="O93" s="177" t="s">
        <v>577</v>
      </c>
      <c r="P93" s="324">
        <f>VLOOKUP(N92,'[80]Location Status'!$A$7:$D$178,4,0)</f>
        <v>401</v>
      </c>
      <c r="Q93" s="325"/>
      <c r="R93" s="177" t="s">
        <v>576</v>
      </c>
      <c r="S93" s="177" t="s">
        <v>577</v>
      </c>
      <c r="T93" s="326">
        <f>VLOOKUP(R92,'[80]Location Status'!$A$7:$D$178,4,0)</f>
        <v>413</v>
      </c>
      <c r="U93" s="339"/>
      <c r="V93" s="177" t="s">
        <v>576</v>
      </c>
      <c r="W93" s="177" t="s">
        <v>577</v>
      </c>
      <c r="X93" s="324">
        <f>VLOOKUP(V92,'[80]Location Status'!$A$7:$D$178,4,0)</f>
        <v>380</v>
      </c>
      <c r="Y93" s="325"/>
      <c r="Z93" s="177" t="s">
        <v>576</v>
      </c>
      <c r="AA93" s="177" t="s">
        <v>577</v>
      </c>
      <c r="AB93" s="324">
        <f>VLOOKUP(Z92,'[80]Location Status'!$A$7:$D$178,4,0)</f>
        <v>364</v>
      </c>
      <c r="AC93" s="325"/>
      <c r="AD93" s="177" t="s">
        <v>576</v>
      </c>
      <c r="AE93" s="177" t="s">
        <v>577</v>
      </c>
      <c r="AF93" s="324">
        <f>VLOOKUP(AD92,'[80]Location Status'!$A$7:$D$178,4,0)</f>
        <v>443</v>
      </c>
      <c r="AG93" s="325"/>
      <c r="AH93" s="177" t="s">
        <v>576</v>
      </c>
      <c r="AI93" s="177" t="s">
        <v>577</v>
      </c>
      <c r="AJ93" s="326">
        <f>VLOOKUP(AH92,'[80]Location Status'!$A$7:$D$178,4,0)</f>
        <v>389.72500000000002</v>
      </c>
      <c r="AK93" s="339"/>
      <c r="AL93" s="177" t="s">
        <v>576</v>
      </c>
      <c r="AM93" s="177" t="s">
        <v>577</v>
      </c>
      <c r="AN93" s="324">
        <f>VLOOKUP(AL92,'[80]Location Status'!$A$7:$D$178,4,0)</f>
        <v>439.99599999999998</v>
      </c>
      <c r="AO93" s="325"/>
      <c r="AP93" s="177" t="s">
        <v>576</v>
      </c>
      <c r="AQ93" s="177" t="s">
        <v>577</v>
      </c>
      <c r="AR93" s="324">
        <f>VLOOKUP(AP92,'[80]Location Status'!$A$7:$D$178,4,0)</f>
        <v>398</v>
      </c>
      <c r="AS93" s="325"/>
      <c r="AT93" s="140"/>
      <c r="AV93" s="251">
        <f>D93+H93+L93+P93+T93+X93+AB93+AF93+AJ93+AN93+AR93</f>
        <v>4485.1129999999994</v>
      </c>
      <c r="AW93" s="251"/>
      <c r="AY93">
        <v>11</v>
      </c>
      <c r="BB93" s="170"/>
      <c r="BC93" s="170"/>
      <c r="BD93" s="170"/>
    </row>
    <row r="94" spans="1:56" x14ac:dyDescent="0.3">
      <c r="A94" s="139"/>
      <c r="B94" s="151" t="s">
        <v>580</v>
      </c>
      <c r="C94" s="151" t="s">
        <v>581</v>
      </c>
      <c r="F94" s="151" t="s">
        <v>580</v>
      </c>
      <c r="G94" s="151" t="s">
        <v>581</v>
      </c>
      <c r="J94" s="151" t="s">
        <v>580</v>
      </c>
      <c r="K94" s="151" t="s">
        <v>581</v>
      </c>
      <c r="N94" s="151" t="s">
        <v>580</v>
      </c>
      <c r="O94" s="151" t="s">
        <v>581</v>
      </c>
      <c r="R94" s="151" t="s">
        <v>580</v>
      </c>
      <c r="S94" s="151" t="s">
        <v>581</v>
      </c>
      <c r="V94" s="151" t="s">
        <v>580</v>
      </c>
      <c r="W94" s="151" t="s">
        <v>581</v>
      </c>
      <c r="Z94" s="151" t="s">
        <v>580</v>
      </c>
      <c r="AA94" s="151" t="s">
        <v>581</v>
      </c>
      <c r="AD94" s="151" t="s">
        <v>580</v>
      </c>
      <c r="AE94" s="151" t="s">
        <v>581</v>
      </c>
      <c r="AH94" s="151" t="s">
        <v>580</v>
      </c>
      <c r="AI94" s="151" t="s">
        <v>581</v>
      </c>
      <c r="AL94" s="151" t="s">
        <v>580</v>
      </c>
      <c r="AM94" s="151" t="s">
        <v>581</v>
      </c>
      <c r="AP94" s="151" t="s">
        <v>580</v>
      </c>
      <c r="AQ94" s="151" t="s">
        <v>581</v>
      </c>
      <c r="AT94" s="140"/>
      <c r="AV94" s="251"/>
      <c r="AW94" s="251"/>
      <c r="BB94" s="170"/>
      <c r="BC94" s="170"/>
      <c r="BD94" s="170"/>
    </row>
    <row r="95" spans="1:56" x14ac:dyDescent="0.3">
      <c r="A95" s="139"/>
      <c r="B95" s="338" t="s">
        <v>441</v>
      </c>
      <c r="C95" s="338"/>
      <c r="F95" s="338" t="s">
        <v>441</v>
      </c>
      <c r="G95" s="338"/>
      <c r="J95" s="337" t="s">
        <v>595</v>
      </c>
      <c r="K95" s="257"/>
      <c r="N95" s="338" t="s">
        <v>441</v>
      </c>
      <c r="O95" s="338"/>
      <c r="R95" s="338" t="s">
        <v>441</v>
      </c>
      <c r="S95" s="338"/>
      <c r="V95" s="338" t="s">
        <v>441</v>
      </c>
      <c r="W95" s="338"/>
      <c r="Z95" s="338" t="s">
        <v>441</v>
      </c>
      <c r="AA95" s="338"/>
      <c r="AD95" s="338" t="s">
        <v>441</v>
      </c>
      <c r="AE95" s="338"/>
      <c r="AH95" s="338" t="s">
        <v>441</v>
      </c>
      <c r="AI95" s="338"/>
      <c r="AL95" s="338" t="s">
        <v>441</v>
      </c>
      <c r="AM95" s="338"/>
      <c r="AP95" s="338" t="s">
        <v>441</v>
      </c>
      <c r="AQ95" s="338"/>
      <c r="AT95" s="140"/>
      <c r="AV95" s="251"/>
      <c r="AW95" s="251"/>
      <c r="BB95" s="170"/>
      <c r="BC95" s="170"/>
      <c r="BD95" s="170"/>
    </row>
    <row r="96" spans="1:56" x14ac:dyDescent="0.3">
      <c r="A96" s="139"/>
      <c r="B96" s="175" t="str">
        <f>VLOOKUP(B92,'[80]Location Status'!$A$7:$D$178,3,0)</f>
        <v>DA+3</v>
      </c>
      <c r="C96" s="175"/>
      <c r="F96" s="175" t="str">
        <f>VLOOKUP(F92,'[80]Location Status'!$A$7:$D$178,3,0)</f>
        <v>DB1+9</v>
      </c>
      <c r="G96" s="175"/>
      <c r="J96" s="175" t="str">
        <f>VLOOKUP(J92,'[80]Location Status'!$A$7:$D$178,3,0)</f>
        <v>DA+9</v>
      </c>
      <c r="K96" s="175"/>
      <c r="N96" s="175" t="str">
        <f>VLOOKUP(N92,'[80]Location Status'!$A$7:$D$178,3,0)</f>
        <v>DA+3</v>
      </c>
      <c r="O96" s="175"/>
      <c r="R96" s="175" t="str">
        <f>VLOOKUP(R92,'[80]Location Status'!$A$7:$D$178,3,0)</f>
        <v>DA+0</v>
      </c>
      <c r="S96" s="175"/>
      <c r="V96" s="175" t="str">
        <f>VLOOKUP(V92,'[80]Location Status'!$A$7:$D$178,3,0)</f>
        <v>DA+3</v>
      </c>
      <c r="W96" s="175"/>
      <c r="Z96" s="175" t="str">
        <f>VLOOKUP(Z92,'[80]Location Status'!$A$7:$D$178,3,0)</f>
        <v>DA-3</v>
      </c>
      <c r="AA96" s="175"/>
      <c r="AD96" s="175" t="str">
        <f>VLOOKUP(AD92,'[80]Location Status'!$A$7:$D$178,3,0)</f>
        <v>DA+3</v>
      </c>
      <c r="AE96" s="175"/>
      <c r="AH96" s="175" t="str">
        <f>VLOOKUP(AH92,'[80]Location Status'!$A$7:$D$178,3,0)</f>
        <v>DA+6</v>
      </c>
      <c r="AI96" s="175"/>
      <c r="AL96" s="175" t="str">
        <f>VLOOKUP(AL92,'[80]Location Status'!$A$7:$D$178,3,0)</f>
        <v>DB2+3</v>
      </c>
      <c r="AM96" s="175"/>
      <c r="AP96" s="175" t="str">
        <f>VLOOKUP(AP92,'[80]Location Status'!$A$7:$D$178,3,0)</f>
        <v>DA+6</v>
      </c>
      <c r="AQ96" s="175"/>
      <c r="AT96" s="140"/>
      <c r="AV96" s="251"/>
      <c r="AW96" s="251"/>
      <c r="BB96" s="170"/>
      <c r="BC96" s="170"/>
      <c r="BD96" s="170"/>
    </row>
    <row r="97" spans="1:56" x14ac:dyDescent="0.3">
      <c r="A97" s="139"/>
      <c r="B97" s="153"/>
      <c r="C97" s="153"/>
      <c r="F97" s="153"/>
      <c r="G97" s="153"/>
      <c r="J97" s="153"/>
      <c r="K97" s="153"/>
      <c r="N97" s="153"/>
      <c r="O97" s="153"/>
      <c r="R97" s="153"/>
      <c r="S97" s="182"/>
      <c r="V97" s="153"/>
      <c r="W97" s="153"/>
      <c r="Z97" s="153"/>
      <c r="AA97" s="153"/>
      <c r="AD97" s="153"/>
      <c r="AE97" s="153"/>
      <c r="AH97" s="153"/>
      <c r="AI97" s="153"/>
      <c r="AL97" s="153"/>
      <c r="AM97" s="153"/>
      <c r="AP97" s="153"/>
      <c r="AQ97" s="153"/>
      <c r="AT97" s="140"/>
      <c r="AV97" s="251"/>
      <c r="AW97" s="251"/>
      <c r="BB97" s="170"/>
      <c r="BC97" s="170"/>
      <c r="BD97" s="170"/>
    </row>
    <row r="98" spans="1:56" x14ac:dyDescent="0.3">
      <c r="A98" s="139"/>
      <c r="B98" s="324" t="str">
        <f>VLOOKUP(B100,'[80]Location Status'!$A$7:$D$178,2,0)</f>
        <v>16/2</v>
      </c>
      <c r="C98" s="325"/>
      <c r="F98" s="324" t="str">
        <f>VLOOKUP(F100,'[80]Location Status'!$A$7:$D$178,2,0)</f>
        <v>16/3</v>
      </c>
      <c r="G98" s="325"/>
      <c r="J98" s="324" t="str">
        <f>VLOOKUP(J100,'[80]Location Status'!$A$7:$D$178,2,0)</f>
        <v>16/4</v>
      </c>
      <c r="K98" s="325"/>
      <c r="N98" s="324" t="str">
        <f>VLOOKUP(N100,'[80]Location Status'!$A$7:$D$178,2,0)</f>
        <v>16/5</v>
      </c>
      <c r="O98" s="325"/>
      <c r="R98" s="324" t="str">
        <f>VLOOKUP(R100,'[80]Location Status'!$A$7:$D$178,2,0)</f>
        <v>16/6</v>
      </c>
      <c r="S98" s="325"/>
      <c r="V98" s="324" t="str">
        <f>VLOOKUP(V100,'[80]Location Status'!$A$7:$D$178,2,0)</f>
        <v>17/0</v>
      </c>
      <c r="W98" s="325"/>
      <c r="Z98" s="324" t="str">
        <f>VLOOKUP(Z100,'[80]Location Status'!$A$7:$D$178,2,0)</f>
        <v>17/1</v>
      </c>
      <c r="AA98" s="325"/>
      <c r="AD98" s="324" t="str">
        <f>VLOOKUP(AD100,'[80]Location Status'!$A$7:$D$178,2,0)</f>
        <v>17/2</v>
      </c>
      <c r="AE98" s="325"/>
      <c r="AH98" s="324" t="str">
        <f>VLOOKUP(AH100,'[80]Location Status'!$A$7:$D$178,2,0)</f>
        <v>17/3</v>
      </c>
      <c r="AI98" s="325"/>
      <c r="AL98" s="324" t="str">
        <f>VLOOKUP(AL100,'[80]Location Status'!$A$7:$D$178,2,0)</f>
        <v>17/4</v>
      </c>
      <c r="AM98" s="325"/>
      <c r="AP98" s="324" t="str">
        <f>VLOOKUP(AP100,'[80]Location Status'!$A$7:$D$178,2,0)</f>
        <v>17/5</v>
      </c>
      <c r="AQ98" s="325"/>
      <c r="AT98" s="140"/>
      <c r="AV98" s="251"/>
      <c r="AW98" s="251"/>
      <c r="BB98" s="170"/>
      <c r="BC98" s="170"/>
      <c r="BD98" s="170"/>
    </row>
    <row r="99" spans="1:56" x14ac:dyDescent="0.3">
      <c r="A99" s="139"/>
      <c r="AT99" s="140"/>
      <c r="AV99" s="251"/>
      <c r="AW99" s="251"/>
      <c r="BB99" s="170"/>
      <c r="BC99" s="170"/>
      <c r="BD99" s="170"/>
    </row>
    <row r="100" spans="1:56" s="170" customFormat="1" ht="13.2" x14ac:dyDescent="0.25">
      <c r="A100" s="169"/>
      <c r="B100" s="170">
        <f>1+AP92</f>
        <v>85</v>
      </c>
      <c r="F100" s="170">
        <f>1+B100</f>
        <v>86</v>
      </c>
      <c r="J100" s="170">
        <f>1+F100</f>
        <v>87</v>
      </c>
      <c r="N100" s="170">
        <f>1+J100</f>
        <v>88</v>
      </c>
      <c r="R100" s="170">
        <f>1+N100</f>
        <v>89</v>
      </c>
      <c r="V100" s="170">
        <f>1+R100</f>
        <v>90</v>
      </c>
      <c r="Z100" s="170">
        <f>1+V100</f>
        <v>91</v>
      </c>
      <c r="AD100" s="170">
        <f>1+Z100</f>
        <v>92</v>
      </c>
      <c r="AH100" s="170">
        <f>1+AD100</f>
        <v>93</v>
      </c>
      <c r="AL100" s="170">
        <f>1+AH100</f>
        <v>94</v>
      </c>
      <c r="AP100" s="170">
        <f>1+AL100</f>
        <v>95</v>
      </c>
      <c r="AT100" s="171"/>
      <c r="AV100" s="332"/>
      <c r="AW100" s="332"/>
    </row>
    <row r="101" spans="1:56" x14ac:dyDescent="0.3">
      <c r="A101" s="139"/>
      <c r="B101" s="177" t="s">
        <v>576</v>
      </c>
      <c r="C101" s="177" t="s">
        <v>577</v>
      </c>
      <c r="D101" s="326">
        <f>VLOOKUP(B100,'[80]Location Status'!$A$7:$D$178,4,0)</f>
        <v>408</v>
      </c>
      <c r="E101" s="339"/>
      <c r="F101" s="177" t="s">
        <v>576</v>
      </c>
      <c r="G101" s="177" t="s">
        <v>577</v>
      </c>
      <c r="H101" s="324">
        <f>VLOOKUP(F100,'[80]Location Status'!$A$7:$D$178,4,0)</f>
        <v>481</v>
      </c>
      <c r="I101" s="325"/>
      <c r="J101" s="177" t="s">
        <v>576</v>
      </c>
      <c r="K101" s="177" t="s">
        <v>577</v>
      </c>
      <c r="L101" s="324">
        <f>VLOOKUP(J100,'[80]Location Status'!$A$7:$D$178,4,0)</f>
        <v>346</v>
      </c>
      <c r="M101" s="325"/>
      <c r="N101" s="177" t="s">
        <v>576</v>
      </c>
      <c r="O101" s="177" t="s">
        <v>577</v>
      </c>
      <c r="P101" s="324">
        <f>VLOOKUP(N100,'[80]Location Status'!$A$7:$D$178,4,0)</f>
        <v>291</v>
      </c>
      <c r="Q101" s="325"/>
      <c r="R101" s="177" t="s">
        <v>576</v>
      </c>
      <c r="S101" s="177" t="s">
        <v>577</v>
      </c>
      <c r="T101" s="326">
        <f>VLOOKUP(R100,'[80]Location Status'!$A$7:$D$178,4,0)</f>
        <v>348.60399999999998</v>
      </c>
      <c r="U101" s="339"/>
      <c r="V101" s="177" t="s">
        <v>576</v>
      </c>
      <c r="W101" s="177" t="s">
        <v>577</v>
      </c>
      <c r="X101" s="324">
        <f>VLOOKUP(V100,'[80]Location Status'!$A$7:$D$178,4,0)</f>
        <v>399.99599999999998</v>
      </c>
      <c r="Y101" s="325"/>
      <c r="Z101" s="177" t="s">
        <v>576</v>
      </c>
      <c r="AA101" s="177" t="s">
        <v>577</v>
      </c>
      <c r="AB101" s="324">
        <f>VLOOKUP(Z100,'[80]Location Status'!$A$7:$D$178,4,0)</f>
        <v>408</v>
      </c>
      <c r="AC101" s="325"/>
      <c r="AD101" s="177" t="s">
        <v>576</v>
      </c>
      <c r="AE101" s="177" t="s">
        <v>577</v>
      </c>
      <c r="AF101" s="324">
        <f>VLOOKUP(AD100,'[80]Location Status'!$A$7:$D$178,4,0)</f>
        <v>418</v>
      </c>
      <c r="AG101" s="325"/>
      <c r="AH101" s="177" t="s">
        <v>576</v>
      </c>
      <c r="AI101" s="177" t="s">
        <v>577</v>
      </c>
      <c r="AJ101" s="324">
        <f>VLOOKUP(AH100,'[80]Location Status'!$A$7:$D$178,4,0)</f>
        <v>421</v>
      </c>
      <c r="AK101" s="325"/>
      <c r="AL101" s="177" t="s">
        <v>576</v>
      </c>
      <c r="AM101" s="177" t="s">
        <v>577</v>
      </c>
      <c r="AN101" s="324">
        <f>VLOOKUP(AL100,'[80]Location Status'!$A$7:$D$178,4,0)</f>
        <v>503</v>
      </c>
      <c r="AO101" s="325"/>
      <c r="AP101" s="177" t="s">
        <v>576</v>
      </c>
      <c r="AQ101" s="177" t="s">
        <v>577</v>
      </c>
      <c r="AR101" s="326">
        <f>VLOOKUP(AP100,'[80]Location Status'!$A$7:$D$178,4,0)</f>
        <v>321</v>
      </c>
      <c r="AS101" s="339"/>
      <c r="AT101" s="140"/>
      <c r="AV101" s="251">
        <f>D101+H101+L101+P101+T101+X101+AB101+AF101+AJ101+AN101+AR101</f>
        <v>4345.6000000000004</v>
      </c>
      <c r="AW101" s="251"/>
      <c r="AY101">
        <v>11</v>
      </c>
      <c r="BB101" s="170"/>
      <c r="BC101" s="170"/>
      <c r="BD101" s="170"/>
    </row>
    <row r="102" spans="1:56" x14ac:dyDescent="0.3">
      <c r="A102" s="139"/>
      <c r="B102" s="151" t="s">
        <v>580</v>
      </c>
      <c r="C102" s="151" t="s">
        <v>581</v>
      </c>
      <c r="F102" s="151" t="s">
        <v>580</v>
      </c>
      <c r="G102" s="151" t="s">
        <v>581</v>
      </c>
      <c r="J102" s="151" t="s">
        <v>580</v>
      </c>
      <c r="K102" s="151" t="s">
        <v>581</v>
      </c>
      <c r="N102" s="151" t="s">
        <v>580</v>
      </c>
      <c r="O102" s="151" t="s">
        <v>581</v>
      </c>
      <c r="R102" s="151" t="s">
        <v>580</v>
      </c>
      <c r="S102" s="151" t="s">
        <v>581</v>
      </c>
      <c r="V102" s="151" t="s">
        <v>580</v>
      </c>
      <c r="W102" s="151" t="s">
        <v>581</v>
      </c>
      <c r="Z102" s="151" t="s">
        <v>580</v>
      </c>
      <c r="AA102" s="151" t="s">
        <v>581</v>
      </c>
      <c r="AD102" s="151" t="s">
        <v>580</v>
      </c>
      <c r="AE102" s="151" t="s">
        <v>581</v>
      </c>
      <c r="AH102" s="151" t="s">
        <v>580</v>
      </c>
      <c r="AI102" s="151" t="s">
        <v>581</v>
      </c>
      <c r="AL102" s="151" t="s">
        <v>580</v>
      </c>
      <c r="AM102" s="151" t="s">
        <v>581</v>
      </c>
      <c r="AP102" s="151" t="s">
        <v>580</v>
      </c>
      <c r="AQ102" s="151" t="s">
        <v>581</v>
      </c>
      <c r="AT102" s="140"/>
      <c r="AV102" s="251"/>
      <c r="AW102" s="251"/>
      <c r="BB102" s="170"/>
      <c r="BC102" s="170"/>
      <c r="BD102" s="170"/>
    </row>
    <row r="103" spans="1:56" x14ac:dyDescent="0.3">
      <c r="A103" s="139"/>
      <c r="B103" s="338" t="s">
        <v>441</v>
      </c>
      <c r="C103" s="338"/>
      <c r="F103" s="338" t="s">
        <v>441</v>
      </c>
      <c r="G103" s="338"/>
      <c r="J103" s="338" t="s">
        <v>441</v>
      </c>
      <c r="K103" s="338"/>
      <c r="N103" s="338" t="s">
        <v>441</v>
      </c>
      <c r="O103" s="338"/>
      <c r="R103" s="338" t="s">
        <v>441</v>
      </c>
      <c r="S103" s="338"/>
      <c r="V103" s="338" t="s">
        <v>441</v>
      </c>
      <c r="W103" s="338"/>
      <c r="Z103" s="338" t="s">
        <v>441</v>
      </c>
      <c r="AA103" s="338"/>
      <c r="AD103" s="338" t="s">
        <v>441</v>
      </c>
      <c r="AE103" s="338"/>
      <c r="AH103" s="337" t="s">
        <v>595</v>
      </c>
      <c r="AI103" s="257"/>
      <c r="AL103" s="337" t="s">
        <v>595</v>
      </c>
      <c r="AM103" s="257"/>
      <c r="AP103" s="338" t="s">
        <v>441</v>
      </c>
      <c r="AQ103" s="338"/>
      <c r="AT103" s="140"/>
      <c r="AV103" s="251"/>
      <c r="AW103" s="251"/>
      <c r="BB103" s="170"/>
      <c r="BC103" s="170"/>
      <c r="BD103" s="170"/>
    </row>
    <row r="104" spans="1:56" x14ac:dyDescent="0.3">
      <c r="A104" s="139"/>
      <c r="B104" s="175" t="str">
        <f>VLOOKUP(B100,'[80]Location Status'!$A$7:$D$178,3,0)</f>
        <v>DA-3</v>
      </c>
      <c r="C104" s="175"/>
      <c r="F104" s="175" t="str">
        <f>VLOOKUP(F100,'[80]Location Status'!$A$7:$D$178,3,0)</f>
        <v>DB1+6</v>
      </c>
      <c r="G104" s="175"/>
      <c r="J104" s="175" t="str">
        <f>VLOOKUP(J100,'[80]Location Status'!$A$7:$D$178,3,0)</f>
        <v>DA+9</v>
      </c>
      <c r="K104" s="175"/>
      <c r="N104" s="175" t="str">
        <f>VLOOKUP(N100,'[80]Location Status'!$A$7:$D$178,3,0)</f>
        <v>DA+0</v>
      </c>
      <c r="O104" s="175"/>
      <c r="R104" s="175" t="str">
        <f>VLOOKUP(R100,'[80]Location Status'!$A$7:$D$178,3,0)</f>
        <v>DA-3</v>
      </c>
      <c r="S104" s="175"/>
      <c r="V104" s="175" t="str">
        <f>VLOOKUP(V100,'[80]Location Status'!$A$7:$D$178,3,0)</f>
        <v>DB2+0</v>
      </c>
      <c r="W104" s="175"/>
      <c r="Z104" s="175" t="str">
        <f>VLOOKUP(Z100,'[80]Location Status'!$A$7:$D$178,3,0)</f>
        <v>DA+3</v>
      </c>
      <c r="AA104" s="175"/>
      <c r="AD104" s="175" t="str">
        <f>VLOOKUP(AD100,'[80]Location Status'!$A$7:$D$178,3,0)</f>
        <v>DA+0</v>
      </c>
      <c r="AE104" s="175"/>
      <c r="AH104" s="175" t="str">
        <f>VLOOKUP(AH100,'[80]Location Status'!$A$7:$D$178,3,0)</f>
        <v>DA+3</v>
      </c>
      <c r="AI104" s="175"/>
      <c r="AL104" s="175" t="str">
        <f>VLOOKUP(AL100,'[80]Location Status'!$A$7:$D$178,3,0)</f>
        <v>DB1+9</v>
      </c>
      <c r="AM104" s="175"/>
      <c r="AP104" s="175" t="str">
        <f>VLOOKUP(AP100,'[80]Location Status'!$A$7:$D$178,3,0)</f>
        <v>DA+9</v>
      </c>
      <c r="AQ104" s="175"/>
      <c r="AT104" s="140"/>
      <c r="AV104" s="251"/>
      <c r="AW104" s="251"/>
      <c r="BB104" s="179"/>
      <c r="BC104" s="179"/>
      <c r="BD104" s="180"/>
    </row>
    <row r="105" spans="1:56" x14ac:dyDescent="0.3">
      <c r="A105" s="139"/>
      <c r="R105" s="184"/>
      <c r="AT105" s="140"/>
      <c r="AV105" s="251"/>
      <c r="AW105" s="251"/>
    </row>
    <row r="106" spans="1:56" x14ac:dyDescent="0.3">
      <c r="A106" s="139"/>
      <c r="B106" s="324" t="str">
        <f>VLOOKUP(B108,'[80]Location Status'!$A$7:$D$178,2,0)</f>
        <v>17/6</v>
      </c>
      <c r="C106" s="325"/>
      <c r="F106" s="324" t="str">
        <f>VLOOKUP(F108,'[80]Location Status'!$A$7:$D$178,2,0)</f>
        <v>17/7</v>
      </c>
      <c r="G106" s="325"/>
      <c r="J106" s="324" t="str">
        <f>VLOOKUP(J108,'[80]Location Status'!$A$7:$D$178,2,0)</f>
        <v>17/8</v>
      </c>
      <c r="K106" s="325"/>
      <c r="N106" s="324" t="str">
        <f>VLOOKUP(N108,'[80]Location Status'!$A$7:$D$178,2,0)</f>
        <v>17/9</v>
      </c>
      <c r="O106" s="325"/>
      <c r="R106" s="324" t="str">
        <f>VLOOKUP(R108,'[80]Location Status'!$A$7:$D$178,2,0)</f>
        <v>18/0</v>
      </c>
      <c r="S106" s="325"/>
      <c r="V106" s="324" t="str">
        <f>VLOOKUP(V108,'[80]Location Status'!$A$7:$D$178,2,0)</f>
        <v>18/1</v>
      </c>
      <c r="W106" s="325"/>
      <c r="Z106" s="324" t="str">
        <f>VLOOKUP(Z108,'[80]Location Status'!$A$7:$D$178,2,0)</f>
        <v>18/2</v>
      </c>
      <c r="AA106" s="325"/>
      <c r="AD106" s="324" t="str">
        <f>VLOOKUP(AD108,'[80]Location Status'!$A$7:$D$178,2,0)</f>
        <v>18/3</v>
      </c>
      <c r="AE106" s="325"/>
      <c r="AH106" s="324" t="str">
        <f>VLOOKUP(AH108,'[80]Location Status'!$A$7:$D$178,2,0)</f>
        <v>18/4</v>
      </c>
      <c r="AI106" s="325"/>
      <c r="AL106" s="324" t="str">
        <f>VLOOKUP(AL108,'[80]Location Status'!$A$7:$D$178,2,0)</f>
        <v>18/5</v>
      </c>
      <c r="AM106" s="325"/>
      <c r="AP106" s="324" t="str">
        <f>VLOOKUP(AP108,'[80]Location Status'!$A$7:$D$178,2,0)</f>
        <v>18/6</v>
      </c>
      <c r="AQ106" s="325"/>
      <c r="AT106" s="140"/>
      <c r="AV106" s="251"/>
      <c r="AW106" s="251"/>
      <c r="BB106" s="178"/>
      <c r="BC106" s="179"/>
      <c r="BD106" s="180"/>
    </row>
    <row r="107" spans="1:56" x14ac:dyDescent="0.3">
      <c r="A107" s="139"/>
      <c r="AT107" s="140"/>
      <c r="AV107" s="251"/>
      <c r="AW107" s="251"/>
    </row>
    <row r="108" spans="1:56" s="170" customFormat="1" ht="13.2" x14ac:dyDescent="0.25">
      <c r="A108" s="169"/>
      <c r="B108" s="170">
        <f>1+AP100</f>
        <v>96</v>
      </c>
      <c r="F108" s="170">
        <f>1+B108</f>
        <v>97</v>
      </c>
      <c r="J108" s="170">
        <f>1+F108</f>
        <v>98</v>
      </c>
      <c r="N108" s="170">
        <f>1+J108</f>
        <v>99</v>
      </c>
      <c r="R108" s="170">
        <f>1+N108</f>
        <v>100</v>
      </c>
      <c r="V108" s="170">
        <f>1+R108</f>
        <v>101</v>
      </c>
      <c r="Z108" s="170">
        <f>1+V108</f>
        <v>102</v>
      </c>
      <c r="AD108" s="170">
        <f>1+Z108</f>
        <v>103</v>
      </c>
      <c r="AH108" s="170">
        <f>1+AD108</f>
        <v>104</v>
      </c>
      <c r="AL108" s="170">
        <f>1+AH108</f>
        <v>105</v>
      </c>
      <c r="AP108" s="170">
        <f>1+AL108</f>
        <v>106</v>
      </c>
      <c r="AT108" s="171"/>
      <c r="AV108" s="332"/>
      <c r="AW108" s="332"/>
    </row>
    <row r="109" spans="1:56" x14ac:dyDescent="0.3">
      <c r="A109" s="139"/>
      <c r="B109" s="177" t="s">
        <v>576</v>
      </c>
      <c r="C109" s="177" t="s">
        <v>577</v>
      </c>
      <c r="D109" s="324">
        <f>VLOOKUP(B108,'[80]Location Status'!$A$7:$D$178,4,0)</f>
        <v>389</v>
      </c>
      <c r="E109" s="325"/>
      <c r="F109" s="177" t="s">
        <v>576</v>
      </c>
      <c r="G109" s="177" t="s">
        <v>577</v>
      </c>
      <c r="H109" s="324">
        <f>VLOOKUP(F108,'[80]Location Status'!$A$7:$D$178,4,0)</f>
        <v>448</v>
      </c>
      <c r="I109" s="325"/>
      <c r="J109" s="177" t="s">
        <v>576</v>
      </c>
      <c r="K109" s="177" t="s">
        <v>577</v>
      </c>
      <c r="L109" s="324">
        <f>VLOOKUP(J108,'[80]Location Status'!$A$7:$D$178,4,0)</f>
        <v>304</v>
      </c>
      <c r="M109" s="325"/>
      <c r="N109" s="177" t="s">
        <v>576</v>
      </c>
      <c r="O109" s="177" t="s">
        <v>577</v>
      </c>
      <c r="P109" s="326">
        <f>VLOOKUP(N108,'[80]Location Status'!$A$7:$D$178,4,0)</f>
        <v>339.22800000000001</v>
      </c>
      <c r="Q109" s="339"/>
      <c r="R109" s="177" t="s">
        <v>576</v>
      </c>
      <c r="S109" s="177" t="s">
        <v>577</v>
      </c>
      <c r="T109" s="324">
        <f>VLOOKUP(R108,'[80]Location Status'!$A$7:$D$178,4,0)</f>
        <v>503.00200000000001</v>
      </c>
      <c r="U109" s="325"/>
      <c r="V109" s="177" t="s">
        <v>576</v>
      </c>
      <c r="W109" s="177" t="s">
        <v>577</v>
      </c>
      <c r="X109" s="324">
        <f>VLOOKUP(V108,'[80]Location Status'!$A$7:$D$178,4,0)</f>
        <v>433</v>
      </c>
      <c r="Y109" s="325"/>
      <c r="Z109" s="177" t="s">
        <v>576</v>
      </c>
      <c r="AA109" s="177" t="s">
        <v>577</v>
      </c>
      <c r="AB109" s="324">
        <f>VLOOKUP(Z108,'[80]Location Status'!$A$7:$D$178,4,0)</f>
        <v>405</v>
      </c>
      <c r="AC109" s="325"/>
      <c r="AD109" s="177" t="s">
        <v>576</v>
      </c>
      <c r="AE109" s="177" t="s">
        <v>577</v>
      </c>
      <c r="AF109" s="324">
        <f>VLOOKUP(AD108,'[80]Location Status'!$A$7:$D$178,4,0)</f>
        <v>418</v>
      </c>
      <c r="AG109" s="325"/>
      <c r="AH109" s="177" t="s">
        <v>576</v>
      </c>
      <c r="AI109" s="177" t="s">
        <v>577</v>
      </c>
      <c r="AJ109" s="326">
        <f>VLOOKUP(AH108,'[80]Location Status'!$A$7:$D$178,4,0)</f>
        <v>344</v>
      </c>
      <c r="AK109" s="339"/>
      <c r="AL109" s="177" t="s">
        <v>576</v>
      </c>
      <c r="AM109" s="177" t="s">
        <v>577</v>
      </c>
      <c r="AN109" s="324">
        <f>VLOOKUP(AL108,'[80]Location Status'!$A$7:$D$178,4,0)</f>
        <v>417</v>
      </c>
      <c r="AO109" s="325"/>
      <c r="AP109" s="177" t="s">
        <v>576</v>
      </c>
      <c r="AQ109" s="177" t="s">
        <v>577</v>
      </c>
      <c r="AR109" s="324">
        <f>VLOOKUP(AP108,'[80]Location Status'!$A$7:$D$178,4,0)</f>
        <v>384</v>
      </c>
      <c r="AS109" s="325"/>
      <c r="AT109" s="140"/>
      <c r="AV109" s="251">
        <f>D109+H109+L109+P109+T109+X109+AB109+AF109+AJ109+AN109+AR109</f>
        <v>4384.2299999999996</v>
      </c>
      <c r="AW109" s="251"/>
      <c r="AY109">
        <v>11</v>
      </c>
      <c r="BB109" s="179"/>
      <c r="BC109" s="179"/>
      <c r="BD109" s="180"/>
    </row>
    <row r="110" spans="1:56" x14ac:dyDescent="0.3">
      <c r="A110" s="139"/>
      <c r="B110" s="151" t="s">
        <v>580</v>
      </c>
      <c r="C110" s="151" t="s">
        <v>581</v>
      </c>
      <c r="F110" s="151" t="s">
        <v>580</v>
      </c>
      <c r="G110" s="151" t="s">
        <v>581</v>
      </c>
      <c r="J110" s="151" t="s">
        <v>580</v>
      </c>
      <c r="K110" s="151" t="s">
        <v>581</v>
      </c>
      <c r="N110" s="151" t="s">
        <v>580</v>
      </c>
      <c r="O110" s="151" t="s">
        <v>581</v>
      </c>
      <c r="R110" s="151" t="s">
        <v>580</v>
      </c>
      <c r="S110" s="151" t="s">
        <v>581</v>
      </c>
      <c r="V110" s="151" t="s">
        <v>580</v>
      </c>
      <c r="W110" s="151" t="s">
        <v>581</v>
      </c>
      <c r="Z110" s="151" t="s">
        <v>580</v>
      </c>
      <c r="AA110" s="151" t="s">
        <v>581</v>
      </c>
      <c r="AD110" s="151" t="s">
        <v>580</v>
      </c>
      <c r="AE110" s="151" t="s">
        <v>581</v>
      </c>
      <c r="AH110" s="151" t="s">
        <v>580</v>
      </c>
      <c r="AI110" s="151" t="s">
        <v>581</v>
      </c>
      <c r="AL110" s="151" t="s">
        <v>580</v>
      </c>
      <c r="AM110" s="151" t="s">
        <v>581</v>
      </c>
      <c r="AP110" s="151" t="s">
        <v>580</v>
      </c>
      <c r="AQ110" s="151" t="s">
        <v>581</v>
      </c>
      <c r="AT110" s="140"/>
      <c r="AV110" s="251"/>
      <c r="AW110" s="251"/>
    </row>
    <row r="111" spans="1:56" x14ac:dyDescent="0.3">
      <c r="A111" s="139"/>
      <c r="B111" s="338" t="s">
        <v>441</v>
      </c>
      <c r="C111" s="338"/>
      <c r="F111" s="337" t="s">
        <v>595</v>
      </c>
      <c r="G111" s="257"/>
      <c r="J111" s="337" t="s">
        <v>595</v>
      </c>
      <c r="K111" s="257"/>
      <c r="N111" s="337" t="s">
        <v>595</v>
      </c>
      <c r="O111" s="257"/>
      <c r="R111" s="337" t="s">
        <v>595</v>
      </c>
      <c r="S111" s="257"/>
      <c r="V111" s="337" t="s">
        <v>595</v>
      </c>
      <c r="W111" s="257"/>
      <c r="Z111" s="338" t="s">
        <v>441</v>
      </c>
      <c r="AA111" s="338"/>
      <c r="AD111" s="338" t="s">
        <v>441</v>
      </c>
      <c r="AE111" s="338"/>
      <c r="AH111" s="338" t="s">
        <v>441</v>
      </c>
      <c r="AI111" s="338"/>
      <c r="AL111" s="338" t="s">
        <v>441</v>
      </c>
      <c r="AM111" s="338"/>
      <c r="AP111" s="338" t="s">
        <v>441</v>
      </c>
      <c r="AQ111" s="338"/>
      <c r="AT111" s="140"/>
      <c r="AV111" s="251"/>
      <c r="AW111" s="251"/>
    </row>
    <row r="112" spans="1:56" x14ac:dyDescent="0.3">
      <c r="A112" s="139"/>
      <c r="B112" s="175" t="str">
        <f>VLOOKUP(B108,'[80]Location Status'!$A$7:$D$178,3,0)</f>
        <v>DA+3</v>
      </c>
      <c r="C112" s="175"/>
      <c r="F112" s="175" t="str">
        <f>VLOOKUP(F108,'[80]Location Status'!$A$7:$D$178,3,0)</f>
        <v>DA+9</v>
      </c>
      <c r="G112" s="175"/>
      <c r="J112" s="175" t="str">
        <f>VLOOKUP(J108,'[80]Location Status'!$A$7:$D$178,3,0)</f>
        <v>DA+0</v>
      </c>
      <c r="K112" s="175"/>
      <c r="N112" s="175" t="str">
        <f>VLOOKUP(N108,'[80]Location Status'!$A$7:$D$178,3,0)</f>
        <v>DA-1.5</v>
      </c>
      <c r="O112" s="175"/>
      <c r="R112" s="175" t="str">
        <f>VLOOKUP(R108,'[80]Location Status'!$A$7:$D$178,3,0)</f>
        <v>DB1+9</v>
      </c>
      <c r="S112" s="175"/>
      <c r="V112" s="175" t="str">
        <f>VLOOKUP(V108,'[80]Location Status'!$A$7:$D$178,3,0)</f>
        <v>DB1+9</v>
      </c>
      <c r="W112" s="175"/>
      <c r="Z112" s="175" t="str">
        <f>VLOOKUP(Z108,'[80]Location Status'!$A$7:$D$178,3,0)</f>
        <v>DA+0</v>
      </c>
      <c r="AA112" s="175"/>
      <c r="AD112" s="175" t="str">
        <f>VLOOKUP(AD108,'[80]Location Status'!$A$7:$D$178,3,0)</f>
        <v>DA+6</v>
      </c>
      <c r="AE112" s="175"/>
      <c r="AH112" s="175" t="str">
        <f>VLOOKUP(AH108,'[80]Location Status'!$A$7:$D$178,3,0)</f>
        <v>DA-1.5</v>
      </c>
      <c r="AI112" s="175"/>
      <c r="AL112" s="175" t="str">
        <f>VLOOKUP(AL108,'[80]Location Status'!$A$7:$D$178,3,0)</f>
        <v>DA+3</v>
      </c>
      <c r="AM112" s="175"/>
      <c r="AP112" s="175" t="str">
        <f>VLOOKUP(AP108,'[80]Location Status'!$A$7:$D$178,3,0)</f>
        <v>DA+3</v>
      </c>
      <c r="AQ112" s="175"/>
      <c r="AT112" s="140"/>
      <c r="AV112" s="251"/>
      <c r="AW112" s="251"/>
      <c r="BB112" s="179"/>
      <c r="BC112" s="179"/>
      <c r="BD112" s="180"/>
    </row>
    <row r="113" spans="1:56" x14ac:dyDescent="0.3">
      <c r="A113" s="139"/>
      <c r="B113" s="175"/>
      <c r="C113" s="175"/>
      <c r="F113" s="175"/>
      <c r="G113" s="175"/>
      <c r="J113" s="175"/>
      <c r="K113" s="175"/>
      <c r="N113" s="175"/>
      <c r="O113" s="175"/>
      <c r="R113" s="175"/>
      <c r="S113" s="175"/>
      <c r="V113" s="175"/>
      <c r="W113" s="175"/>
      <c r="Z113" s="175"/>
      <c r="AA113" s="175"/>
      <c r="AD113" s="175"/>
      <c r="AE113" s="175"/>
      <c r="AH113" s="175"/>
      <c r="AI113" s="175"/>
      <c r="AL113" s="175"/>
      <c r="AM113" s="175"/>
      <c r="AP113" s="175"/>
      <c r="AQ113" s="175"/>
      <c r="AT113" s="140"/>
      <c r="AV113" s="153"/>
      <c r="AW113" s="153"/>
      <c r="BB113" s="179"/>
      <c r="BC113" s="179"/>
      <c r="BD113" s="180"/>
    </row>
    <row r="114" spans="1:56" x14ac:dyDescent="0.3">
      <c r="A114" s="139"/>
      <c r="AT114" s="140"/>
      <c r="AV114" s="251"/>
      <c r="AW114" s="251"/>
    </row>
    <row r="115" spans="1:56" x14ac:dyDescent="0.3">
      <c r="A115" s="139"/>
      <c r="B115" s="324" t="str">
        <f>VLOOKUP(B117,'[80]Location Status'!$A$7:$D$178,2,0)</f>
        <v>18/7</v>
      </c>
      <c r="C115" s="325"/>
      <c r="F115" s="324" t="str">
        <f>VLOOKUP(F117,'[80]Location Status'!$A$7:$D$178,2,0)</f>
        <v>18/8</v>
      </c>
      <c r="G115" s="325"/>
      <c r="J115" s="324" t="str">
        <f>VLOOKUP(J117,'[80]Location Status'!$A$7:$D$178,2,0)</f>
        <v>19/0</v>
      </c>
      <c r="K115" s="325"/>
      <c r="N115" s="324" t="str">
        <f>VLOOKUP(N117,'[80]Location Status'!$A$7:$D$178,2,0)</f>
        <v>19/1</v>
      </c>
      <c r="O115" s="325"/>
      <c r="R115" s="324" t="str">
        <f>VLOOKUP(R117,'[80]Location Status'!$A$7:$D$178,2,0)</f>
        <v>19/2</v>
      </c>
      <c r="S115" s="325"/>
      <c r="V115" s="324" t="str">
        <f>VLOOKUP(V116,'[80]Location Status'!$A$7:$D$178,2,0)</f>
        <v>19/3</v>
      </c>
      <c r="W115" s="325"/>
      <c r="Z115" s="167" t="str">
        <f>VLOOKUP(Z117,'[80]Location Status'!$A$7:$D$178,2,0)</f>
        <v>20/0</v>
      </c>
      <c r="AA115" s="166"/>
      <c r="AD115" s="324" t="str">
        <f>VLOOKUP(AD117,'[80]Location Status'!$A$7:$D$178,2,0)</f>
        <v>21/0</v>
      </c>
      <c r="AE115" s="325"/>
      <c r="AH115" s="324" t="str">
        <f>VLOOKUP(AH117,'[80]Location Status'!$A$7:$D$178,2,0)</f>
        <v>21/1</v>
      </c>
      <c r="AI115" s="325"/>
      <c r="AL115" s="324" t="str">
        <f>VLOOKUP(AL117,'[80]Location Status'!$A$7:$D$178,2,0)</f>
        <v>21/2</v>
      </c>
      <c r="AM115" s="325"/>
      <c r="AP115" s="324" t="str">
        <f>VLOOKUP(AP117,'[80]Location Status'!$A$7:$D$178,2,0)</f>
        <v>21/3</v>
      </c>
      <c r="AQ115" s="325"/>
      <c r="AT115" s="140"/>
      <c r="AV115" s="251"/>
      <c r="AW115" s="251"/>
      <c r="BB115" s="178"/>
      <c r="BC115" s="179"/>
      <c r="BD115" s="180"/>
    </row>
    <row r="116" spans="1:56" x14ac:dyDescent="0.3">
      <c r="A116" s="139"/>
      <c r="V116" s="170">
        <f>R117+1</f>
        <v>112</v>
      </c>
      <c r="AT116" s="140"/>
      <c r="AV116" s="251"/>
      <c r="AW116" s="251"/>
    </row>
    <row r="117" spans="1:56" s="170" customFormat="1" ht="13.2" x14ac:dyDescent="0.25">
      <c r="A117" s="169"/>
      <c r="B117" s="170">
        <f>1+AP108</f>
        <v>107</v>
      </c>
      <c r="F117" s="170">
        <f>1+B117</f>
        <v>108</v>
      </c>
      <c r="J117" s="170">
        <f>1+F117</f>
        <v>109</v>
      </c>
      <c r="N117" s="170">
        <f>1+J117</f>
        <v>110</v>
      </c>
      <c r="R117" s="170">
        <f>1+N117</f>
        <v>111</v>
      </c>
      <c r="V117" s="170">
        <f>1+R117</f>
        <v>112</v>
      </c>
      <c r="Z117" s="170">
        <f>1+V117</f>
        <v>113</v>
      </c>
      <c r="AD117" s="170">
        <f>1+Z117</f>
        <v>114</v>
      </c>
      <c r="AH117" s="170">
        <f>1+AD117</f>
        <v>115</v>
      </c>
      <c r="AL117" s="170">
        <f>1+AH117</f>
        <v>116</v>
      </c>
      <c r="AP117" s="170">
        <f>1+AL117</f>
        <v>117</v>
      </c>
      <c r="AT117" s="171"/>
      <c r="AV117" s="332"/>
      <c r="AW117" s="332"/>
    </row>
    <row r="118" spans="1:56" x14ac:dyDescent="0.3">
      <c r="A118" s="139"/>
      <c r="B118" s="177" t="s">
        <v>576</v>
      </c>
      <c r="C118" s="177" t="s">
        <v>577</v>
      </c>
      <c r="D118" s="324">
        <f>VLOOKUP(B117,'[80]Location Status'!$A$7:$D$178,4,0)</f>
        <v>326</v>
      </c>
      <c r="E118" s="325"/>
      <c r="F118" s="177" t="s">
        <v>576</v>
      </c>
      <c r="G118" s="177" t="s">
        <v>577</v>
      </c>
      <c r="H118" s="326">
        <f>VLOOKUP(F117,'[80]Location Status'!$A$7:$D$178,4,0)</f>
        <v>298.20600000000002</v>
      </c>
      <c r="I118" s="339"/>
      <c r="J118" s="177" t="s">
        <v>576</v>
      </c>
      <c r="K118" s="177" t="s">
        <v>577</v>
      </c>
      <c r="L118" s="326">
        <f>VLOOKUP(J117,'[80]Location Status'!$A$7:$D$178,4,0)</f>
        <v>415.00400000000002</v>
      </c>
      <c r="M118" s="339"/>
      <c r="N118" s="177" t="s">
        <v>576</v>
      </c>
      <c r="O118" s="177" t="s">
        <v>577</v>
      </c>
      <c r="P118" s="324">
        <f>VLOOKUP(N117,'[80]Location Status'!$A$7:$D$178,4,0)</f>
        <v>395</v>
      </c>
      <c r="Q118" s="325"/>
      <c r="R118" s="177" t="s">
        <v>576</v>
      </c>
      <c r="S118" s="177" t="s">
        <v>577</v>
      </c>
      <c r="T118" s="324">
        <f>VLOOKUP(R117,'[80]Location Status'!$A$7:$D$178,4,0)</f>
        <v>404</v>
      </c>
      <c r="U118" s="325"/>
      <c r="V118" s="177" t="s">
        <v>576</v>
      </c>
      <c r="W118" s="177" t="s">
        <v>577</v>
      </c>
      <c r="X118" s="326">
        <f>VLOOKUP(V116,'[80]Location Status'!$A$7:$D$178,4,0)</f>
        <v>359.55599999999998</v>
      </c>
      <c r="Y118" s="339"/>
      <c r="Z118" s="177" t="s">
        <v>576</v>
      </c>
      <c r="AA118" s="177" t="s">
        <v>577</v>
      </c>
      <c r="AB118" s="326">
        <f>VLOOKUP(Z117,'[80]Location Status'!$A$7:$D$178,4,0)</f>
        <v>460.68400000000003</v>
      </c>
      <c r="AC118" s="339"/>
      <c r="AD118" s="177" t="s">
        <v>576</v>
      </c>
      <c r="AE118" s="177" t="s">
        <v>577</v>
      </c>
      <c r="AF118" s="324">
        <f>VLOOKUP(AD117,'[80]Location Status'!$A$7:$D$178,4,0)</f>
        <v>431</v>
      </c>
      <c r="AG118" s="325"/>
      <c r="AH118" s="177" t="s">
        <v>576</v>
      </c>
      <c r="AI118" s="177" t="s">
        <v>577</v>
      </c>
      <c r="AJ118" s="326">
        <f>VLOOKUP(AH117,'[80]Location Status'!$A$7:$D$178,4,0)</f>
        <v>409</v>
      </c>
      <c r="AK118" s="339"/>
      <c r="AL118" s="177" t="s">
        <v>576</v>
      </c>
      <c r="AM118" s="177" t="s">
        <v>577</v>
      </c>
      <c r="AN118" s="324">
        <f>VLOOKUP(AL117,'[80]Location Status'!$A$7:$D$178,4,0)</f>
        <v>359</v>
      </c>
      <c r="AO118" s="325"/>
      <c r="AP118" s="177" t="s">
        <v>576</v>
      </c>
      <c r="AQ118" s="177" t="s">
        <v>577</v>
      </c>
      <c r="AR118" s="324">
        <f>VLOOKUP(AP117,'[80]Location Status'!$A$7:$D$178,4,0)</f>
        <v>414</v>
      </c>
      <c r="AS118" s="325"/>
      <c r="AT118" s="140"/>
      <c r="AV118" s="251">
        <f>D118+H118+L118+P118+T118+X118+AB118+AF118+AJ118+AN118+AR118</f>
        <v>4271.4500000000007</v>
      </c>
      <c r="AW118" s="251"/>
      <c r="AY118">
        <v>11</v>
      </c>
      <c r="BB118" s="179"/>
      <c r="BC118" s="179"/>
      <c r="BD118" s="180"/>
    </row>
    <row r="119" spans="1:56" x14ac:dyDescent="0.3">
      <c r="A119" s="139"/>
      <c r="B119" s="151" t="s">
        <v>580</v>
      </c>
      <c r="C119" s="151" t="s">
        <v>581</v>
      </c>
      <c r="F119" s="151" t="s">
        <v>580</v>
      </c>
      <c r="G119" s="151" t="s">
        <v>581</v>
      </c>
      <c r="J119" s="151" t="s">
        <v>580</v>
      </c>
      <c r="K119" s="151" t="s">
        <v>581</v>
      </c>
      <c r="N119" s="151" t="s">
        <v>580</v>
      </c>
      <c r="O119" s="151" t="s">
        <v>581</v>
      </c>
      <c r="R119" s="151" t="s">
        <v>580</v>
      </c>
      <c r="S119" s="151" t="s">
        <v>581</v>
      </c>
      <c r="V119" s="151" t="s">
        <v>580</v>
      </c>
      <c r="W119" s="151" t="s">
        <v>581</v>
      </c>
      <c r="Z119" s="151" t="s">
        <v>580</v>
      </c>
      <c r="AA119" s="151" t="s">
        <v>581</v>
      </c>
      <c r="AD119" s="151" t="s">
        <v>580</v>
      </c>
      <c r="AE119" s="151" t="s">
        <v>581</v>
      </c>
      <c r="AH119" s="151" t="s">
        <v>580</v>
      </c>
      <c r="AI119" s="151" t="s">
        <v>581</v>
      </c>
      <c r="AL119" s="151" t="s">
        <v>580</v>
      </c>
      <c r="AM119" s="151" t="s">
        <v>581</v>
      </c>
      <c r="AP119" s="151" t="s">
        <v>580</v>
      </c>
      <c r="AQ119" s="151" t="s">
        <v>581</v>
      </c>
      <c r="AT119" s="140"/>
      <c r="AV119" s="251"/>
      <c r="AW119" s="251"/>
    </row>
    <row r="120" spans="1:56" x14ac:dyDescent="0.3">
      <c r="A120" s="139"/>
      <c r="B120" s="338" t="s">
        <v>441</v>
      </c>
      <c r="C120" s="338"/>
      <c r="F120" s="338" t="s">
        <v>441</v>
      </c>
      <c r="G120" s="338"/>
      <c r="J120" s="338" t="s">
        <v>441</v>
      </c>
      <c r="K120" s="338"/>
      <c r="N120" s="337" t="s">
        <v>595</v>
      </c>
      <c r="O120" s="257"/>
      <c r="R120" s="338" t="s">
        <v>441</v>
      </c>
      <c r="S120" s="338"/>
      <c r="V120" s="338" t="s">
        <v>441</v>
      </c>
      <c r="W120" s="338"/>
      <c r="Z120" s="258" t="s">
        <v>441</v>
      </c>
      <c r="AA120" s="258"/>
      <c r="AD120" s="338" t="s">
        <v>441</v>
      </c>
      <c r="AE120" s="338"/>
      <c r="AH120" s="338" t="s">
        <v>441</v>
      </c>
      <c r="AI120" s="338"/>
      <c r="AL120" s="338" t="s">
        <v>441</v>
      </c>
      <c r="AM120" s="338"/>
      <c r="AP120" s="338" t="s">
        <v>441</v>
      </c>
      <c r="AQ120" s="338"/>
      <c r="AT120" s="140"/>
      <c r="AV120" s="251"/>
      <c r="AW120" s="251"/>
    </row>
    <row r="121" spans="1:56" x14ac:dyDescent="0.3">
      <c r="A121" s="139"/>
      <c r="B121" s="175" t="str">
        <f>VLOOKUP(B117,'[80]Location Status'!$A$7:$D$178,3,0)</f>
        <v>DA-1.5</v>
      </c>
      <c r="C121" s="175"/>
      <c r="F121" s="175" t="str">
        <f>VLOOKUP(F117,'[80]Location Status'!$A$7:$D$178,3,0)</f>
        <v>DA-3</v>
      </c>
      <c r="G121" s="175"/>
      <c r="J121" s="175" t="str">
        <f>VLOOKUP(J117,'[80]Location Status'!$A$7:$D$178,3,0)</f>
        <v>DD45+0</v>
      </c>
      <c r="K121" s="175"/>
      <c r="N121" s="175" t="str">
        <f>VLOOKUP(N117,'[80]Location Status'!$A$7:$D$178,3,0)</f>
        <v>DA+3</v>
      </c>
      <c r="O121" s="175"/>
      <c r="R121" s="175" t="str">
        <f>VLOOKUP(R117,'[80]Location Status'!$A$7:$D$178,3,0)</f>
        <v>DA+3</v>
      </c>
      <c r="S121" s="175"/>
      <c r="V121" s="175" t="str">
        <f>VLOOKUP(V116,'[80]Location Status'!$A$7:$D$178,3,0)</f>
        <v>DA+0</v>
      </c>
      <c r="W121" s="175"/>
      <c r="Z121" s="175" t="str">
        <f>VLOOKUP(Z117,'[80]Location Status'!$A$7:$D$178,3,0)</f>
        <v>DD45+6</v>
      </c>
      <c r="AA121" s="175"/>
      <c r="AD121" s="175" t="str">
        <f>VLOOKUP(AD117,'[80]Location Status'!$A$7:$D$178,3,0)</f>
        <v>DB2+6</v>
      </c>
      <c r="AE121" s="175"/>
      <c r="AH121" s="175" t="str">
        <f>VLOOKUP(AH117,'[80]Location Status'!$A$7:$D$178,3,0)</f>
        <v>DA+0</v>
      </c>
      <c r="AI121" s="175"/>
      <c r="AL121" s="175" t="str">
        <f>VLOOKUP(AL117,'[80]Location Status'!$A$7:$D$178,3,0)</f>
        <v>DA+3</v>
      </c>
      <c r="AM121" s="175"/>
      <c r="AP121" s="175" t="str">
        <f>VLOOKUP(AP117,'[80]Location Status'!$A$7:$D$178,3,0)</f>
        <v>DC1+0(T)</v>
      </c>
      <c r="AQ121" s="175"/>
      <c r="AT121" s="140"/>
      <c r="AV121" s="251"/>
      <c r="AW121" s="251"/>
      <c r="BB121" s="179"/>
      <c r="BC121" s="179"/>
      <c r="BD121" s="180"/>
    </row>
    <row r="122" spans="1:56" x14ac:dyDescent="0.3">
      <c r="A122" s="139"/>
      <c r="B122" s="153"/>
      <c r="C122" s="153"/>
      <c r="F122" s="153"/>
      <c r="G122" s="153"/>
      <c r="J122" s="153"/>
      <c r="K122" s="153"/>
      <c r="N122" s="153"/>
      <c r="O122" s="153"/>
      <c r="R122" s="153"/>
      <c r="S122" s="153"/>
      <c r="T122" s="174"/>
      <c r="V122" s="153"/>
      <c r="W122" s="153"/>
      <c r="AD122" s="153"/>
      <c r="AE122" s="153"/>
      <c r="AH122" s="153"/>
      <c r="AI122" s="153"/>
      <c r="AL122" s="153"/>
      <c r="AM122" s="153"/>
      <c r="AP122" s="182" t="s">
        <v>598</v>
      </c>
      <c r="AQ122" s="153"/>
      <c r="AT122" s="140"/>
      <c r="AV122" s="251"/>
      <c r="AW122" s="251"/>
    </row>
    <row r="123" spans="1:56" x14ac:dyDescent="0.3">
      <c r="A123" s="139"/>
      <c r="AT123" s="140"/>
      <c r="AV123" s="251"/>
      <c r="AW123" s="251"/>
    </row>
    <row r="124" spans="1:56" x14ac:dyDescent="0.3">
      <c r="A124" s="139"/>
      <c r="B124" s="324" t="str">
        <f>VLOOKUP(B126,'[80]Location Status'!$A$7:$D$178,2,0)</f>
        <v>21/4</v>
      </c>
      <c r="C124" s="325"/>
      <c r="F124" s="324" t="str">
        <f>VLOOKUP(F126,'[80]Location Status'!$A$7:$D$178,2,0)</f>
        <v>21/5</v>
      </c>
      <c r="G124" s="325"/>
      <c r="J124" s="324" t="str">
        <f>VLOOKUP(J126,'[80]Location Status'!$A$7:$D$178,2,0)</f>
        <v>22/0</v>
      </c>
      <c r="K124" s="325"/>
      <c r="N124" s="324" t="str">
        <f>VLOOKUP(N126,'[80]Location Status'!$A$7:$D$178,2,0)</f>
        <v>22/1</v>
      </c>
      <c r="O124" s="325"/>
      <c r="R124" s="324" t="str">
        <f>VLOOKUP(R126,'[80]Location Status'!$A$7:$D$178,2,0)</f>
        <v>22/2</v>
      </c>
      <c r="S124" s="325"/>
      <c r="V124" s="324" t="str">
        <f>VLOOKUP(V126,'[80]Location Status'!$A$7:$D$178,2,0)</f>
        <v>22/3</v>
      </c>
      <c r="W124" s="325"/>
      <c r="Z124" s="324" t="str">
        <f>VLOOKUP(Z126,'[80]Location Status'!$A$7:$D$178,2,0)</f>
        <v>22/4</v>
      </c>
      <c r="AA124" s="325"/>
      <c r="AD124" s="324" t="str">
        <f>VLOOKUP(AD126,'[80]Location Status'!$A$7:$D$178,2,0)</f>
        <v>23/0</v>
      </c>
      <c r="AE124" s="325"/>
      <c r="AH124" s="324" t="str">
        <f>VLOOKUP(AH126,'[80]Location Status'!$A$7:$D$178,2,0)</f>
        <v>23/1</v>
      </c>
      <c r="AI124" s="325"/>
      <c r="AL124" s="324" t="str">
        <f>VLOOKUP(AL126,'[80]Location Status'!$A$7:$D$178,2,0)</f>
        <v>23/2</v>
      </c>
      <c r="AM124" s="325"/>
      <c r="AP124" s="324" t="str">
        <f>VLOOKUP(AP126,'[80]Location Status'!$A$7:$D$178,2,0)</f>
        <v>23/3</v>
      </c>
      <c r="AQ124" s="325"/>
      <c r="AT124" s="140"/>
      <c r="AV124" s="251"/>
      <c r="AW124" s="251"/>
      <c r="BB124" s="178"/>
      <c r="BC124" s="179"/>
      <c r="BD124" s="180"/>
    </row>
    <row r="125" spans="1:56" x14ac:dyDescent="0.3">
      <c r="A125" s="139"/>
      <c r="AT125" s="140"/>
      <c r="AV125" s="251"/>
      <c r="AW125" s="251"/>
    </row>
    <row r="126" spans="1:56" s="170" customFormat="1" ht="13.2" x14ac:dyDescent="0.25">
      <c r="A126" s="169"/>
      <c r="B126" s="170">
        <f>1+AP117</f>
        <v>118</v>
      </c>
      <c r="F126" s="170">
        <f>1+B126</f>
        <v>119</v>
      </c>
      <c r="J126" s="170">
        <f>1+F126</f>
        <v>120</v>
      </c>
      <c r="N126" s="170">
        <f>1+J126</f>
        <v>121</v>
      </c>
      <c r="R126" s="170">
        <f>1+N126</f>
        <v>122</v>
      </c>
      <c r="V126" s="170">
        <f>1+R126</f>
        <v>123</v>
      </c>
      <c r="Z126" s="170">
        <f>1+V126</f>
        <v>124</v>
      </c>
      <c r="AD126" s="170">
        <f>1+Z126</f>
        <v>125</v>
      </c>
      <c r="AH126" s="170">
        <f>1+AD126</f>
        <v>126</v>
      </c>
      <c r="AL126" s="170">
        <f>1+AH126</f>
        <v>127</v>
      </c>
      <c r="AP126" s="170">
        <f>1+AL126</f>
        <v>128</v>
      </c>
      <c r="AT126" s="171"/>
      <c r="AV126" s="332"/>
      <c r="AW126" s="332"/>
    </row>
    <row r="127" spans="1:56" x14ac:dyDescent="0.3">
      <c r="A127" s="139"/>
      <c r="B127" s="177" t="s">
        <v>576</v>
      </c>
      <c r="C127" s="177" t="s">
        <v>577</v>
      </c>
      <c r="D127" s="326">
        <f>VLOOKUP(B126,'[80]Location Status'!$A$7:$D$178,4,0)</f>
        <v>425</v>
      </c>
      <c r="E127" s="339"/>
      <c r="F127" s="177" t="s">
        <v>576</v>
      </c>
      <c r="G127" s="177" t="s">
        <v>577</v>
      </c>
      <c r="H127" s="326">
        <f>VLOOKUP(F126,'[80]Location Status'!$A$7:$D$178,4,0)</f>
        <v>356.40600000000001</v>
      </c>
      <c r="I127" s="339"/>
      <c r="J127" s="177" t="s">
        <v>576</v>
      </c>
      <c r="K127" s="177" t="s">
        <v>577</v>
      </c>
      <c r="L127" s="326">
        <f>VLOOKUP(J126,'[80]Location Status'!$A$7:$D$178,4,0)</f>
        <v>409.00400000000002</v>
      </c>
      <c r="M127" s="339"/>
      <c r="N127" s="177" t="s">
        <v>576</v>
      </c>
      <c r="O127" s="177" t="s">
        <v>577</v>
      </c>
      <c r="P127" s="326">
        <f>VLOOKUP(N126,'[80]Location Status'!$A$7:$D$178,4,0)</f>
        <v>416</v>
      </c>
      <c r="Q127" s="339"/>
      <c r="R127" s="177" t="s">
        <v>576</v>
      </c>
      <c r="S127" s="177" t="s">
        <v>577</v>
      </c>
      <c r="T127" s="326">
        <f>VLOOKUP(R126,'[80]Location Status'!$A$7:$D$178,4,0)</f>
        <v>419</v>
      </c>
      <c r="U127" s="339"/>
      <c r="V127" s="177" t="s">
        <v>576</v>
      </c>
      <c r="W127" s="177" t="s">
        <v>577</v>
      </c>
      <c r="X127" s="326">
        <f>VLOOKUP(V126,'[80]Location Status'!$A$7:$D$178,4,0)</f>
        <v>413</v>
      </c>
      <c r="Y127" s="339"/>
      <c r="Z127" s="177" t="s">
        <v>576</v>
      </c>
      <c r="AA127" s="177" t="s">
        <v>577</v>
      </c>
      <c r="AB127" s="326">
        <f>VLOOKUP(Z126,'[80]Location Status'!$A$7:$D$178,4,0)</f>
        <v>315.50799999999998</v>
      </c>
      <c r="AC127" s="339"/>
      <c r="AD127" s="177" t="s">
        <v>576</v>
      </c>
      <c r="AE127" s="177" t="s">
        <v>577</v>
      </c>
      <c r="AF127" s="326">
        <f>VLOOKUP(AD126,'[80]Location Status'!$A$7:$D$178,4,0)</f>
        <v>431.00200000000001</v>
      </c>
      <c r="AG127" s="339"/>
      <c r="AH127" s="177" t="s">
        <v>576</v>
      </c>
      <c r="AI127" s="177" t="s">
        <v>577</v>
      </c>
      <c r="AJ127" s="326">
        <f>VLOOKUP(AH126,'[80]Location Status'!$A$7:$D$178,4,0)</f>
        <v>409</v>
      </c>
      <c r="AK127" s="339"/>
      <c r="AL127" s="177" t="s">
        <v>576</v>
      </c>
      <c r="AM127" s="177" t="s">
        <v>577</v>
      </c>
      <c r="AN127" s="326">
        <f>VLOOKUP(AL126,'[80]Location Status'!$A$7:$D$178,4,0)</f>
        <v>428</v>
      </c>
      <c r="AO127" s="339"/>
      <c r="AP127" s="177" t="s">
        <v>576</v>
      </c>
      <c r="AQ127" s="177" t="s">
        <v>577</v>
      </c>
      <c r="AR127" s="326">
        <f>VLOOKUP(AP126,'[80]Location Status'!$A$7:$D$178,4,0)</f>
        <v>412</v>
      </c>
      <c r="AS127" s="339"/>
      <c r="AT127" s="185"/>
      <c r="AV127" s="251">
        <f>D127+H127+L127+P127+T127+X127+AB127+AF127+AJ127+AN127+AR127</f>
        <v>4433.92</v>
      </c>
      <c r="AW127" s="251"/>
      <c r="AY127">
        <v>11</v>
      </c>
      <c r="BB127" s="179"/>
      <c r="BC127" s="179"/>
      <c r="BD127" s="180"/>
    </row>
    <row r="128" spans="1:56" x14ac:dyDescent="0.3">
      <c r="A128" s="139"/>
      <c r="B128" s="151" t="s">
        <v>580</v>
      </c>
      <c r="C128" s="151" t="s">
        <v>581</v>
      </c>
      <c r="F128" s="151" t="s">
        <v>580</v>
      </c>
      <c r="G128" s="151" t="s">
        <v>581</v>
      </c>
      <c r="J128" s="151" t="s">
        <v>580</v>
      </c>
      <c r="K128" s="151" t="s">
        <v>581</v>
      </c>
      <c r="N128" s="151" t="s">
        <v>580</v>
      </c>
      <c r="O128" s="151" t="s">
        <v>581</v>
      </c>
      <c r="R128" s="151" t="s">
        <v>580</v>
      </c>
      <c r="S128" s="151" t="s">
        <v>581</v>
      </c>
      <c r="V128" s="151" t="s">
        <v>580</v>
      </c>
      <c r="W128" s="151" t="s">
        <v>581</v>
      </c>
      <c r="Z128" s="151" t="s">
        <v>580</v>
      </c>
      <c r="AA128" s="151" t="s">
        <v>581</v>
      </c>
      <c r="AD128" s="151" t="s">
        <v>580</v>
      </c>
      <c r="AE128" s="151" t="s">
        <v>581</v>
      </c>
      <c r="AH128" s="151" t="s">
        <v>580</v>
      </c>
      <c r="AI128" s="151" t="s">
        <v>581</v>
      </c>
      <c r="AL128" s="151" t="s">
        <v>580</v>
      </c>
      <c r="AM128" s="151" t="s">
        <v>581</v>
      </c>
      <c r="AP128" s="151" t="s">
        <v>580</v>
      </c>
      <c r="AQ128" s="151" t="s">
        <v>581</v>
      </c>
      <c r="AT128" s="140"/>
      <c r="AV128" s="251"/>
      <c r="AW128" s="251"/>
    </row>
    <row r="129" spans="1:56" x14ac:dyDescent="0.3">
      <c r="A129" s="139"/>
      <c r="B129" s="338" t="s">
        <v>441</v>
      </c>
      <c r="C129" s="338"/>
      <c r="F129" s="338" t="s">
        <v>441</v>
      </c>
      <c r="G129" s="338"/>
      <c r="J129" s="338" t="s">
        <v>441</v>
      </c>
      <c r="K129" s="338"/>
      <c r="N129" s="338" t="s">
        <v>441</v>
      </c>
      <c r="O129" s="338"/>
      <c r="R129" s="338" t="s">
        <v>441</v>
      </c>
      <c r="S129" s="338"/>
      <c r="V129" s="338" t="s">
        <v>441</v>
      </c>
      <c r="W129" s="338"/>
      <c r="Z129" s="338" t="s">
        <v>441</v>
      </c>
      <c r="AA129" s="338"/>
      <c r="AD129" s="338" t="s">
        <v>441</v>
      </c>
      <c r="AE129" s="338"/>
      <c r="AH129" s="338" t="s">
        <v>441</v>
      </c>
      <c r="AI129" s="338"/>
      <c r="AL129" s="338" t="s">
        <v>441</v>
      </c>
      <c r="AM129" s="338"/>
      <c r="AP129" s="338" t="s">
        <v>599</v>
      </c>
      <c r="AQ129" s="338"/>
      <c r="AT129" s="140"/>
      <c r="AV129" s="251"/>
      <c r="AW129" s="251"/>
    </row>
    <row r="130" spans="1:56" x14ac:dyDescent="0.3">
      <c r="A130" s="139"/>
      <c r="B130" s="175" t="str">
        <f>VLOOKUP(B126,'[80]Location Status'!$A$7:$D$178,3,0)</f>
        <v>DA+3</v>
      </c>
      <c r="C130" s="175"/>
      <c r="F130" s="175" t="str">
        <f>VLOOKUP(F126,'[80]Location Status'!$A$7:$D$178,3,0)</f>
        <v>DA+3</v>
      </c>
      <c r="G130" s="175"/>
      <c r="J130" s="175" t="str">
        <f>VLOOKUP(J126,'[80]Location Status'!$A$7:$D$178,3,0)</f>
        <v>DD45+0</v>
      </c>
      <c r="K130" s="175"/>
      <c r="N130" s="175" t="str">
        <f>VLOOKUP(N126,'[80]Location Status'!$A$7:$D$178,3,0)</f>
        <v>DA+3</v>
      </c>
      <c r="O130" s="175"/>
      <c r="R130" s="175" t="str">
        <f>VLOOKUP(R126,'[80]Location Status'!$A$7:$D$178,3,0)</f>
        <v>DA-1.5</v>
      </c>
      <c r="S130" s="175"/>
      <c r="V130" s="175" t="str">
        <f>VLOOKUP(V126,'[80]Location Status'!$A$7:$D$178,3,0)</f>
        <v>DA+6</v>
      </c>
      <c r="W130" s="175"/>
      <c r="Z130" s="175" t="str">
        <f>VLOOKUP(Z126,'[80]Location Status'!$A$7:$D$178,3,0)</f>
        <v>DA+3</v>
      </c>
      <c r="AA130" s="175"/>
      <c r="AD130" s="175" t="str">
        <f>VLOOKUP(AD126,'[80]Location Status'!$A$7:$D$178,3,0)</f>
        <v>DC2+3</v>
      </c>
      <c r="AE130" s="175"/>
      <c r="AH130" s="175" t="str">
        <f>VLOOKUP(AH126,'[80]Location Status'!$A$7:$D$178,3,0)</f>
        <v>DA+9</v>
      </c>
      <c r="AI130" s="175"/>
      <c r="AL130" s="175" t="str">
        <f>VLOOKUP(AL126,'[80]Location Status'!$A$7:$D$178,3,0)</f>
        <v>DA+0</v>
      </c>
      <c r="AM130" s="175"/>
      <c r="AP130" s="175" t="str">
        <f>VLOOKUP(AP126,'[80]Location Status'!$A$7:$D$178,3,0)</f>
        <v>DA+6</v>
      </c>
      <c r="AQ130" s="175"/>
      <c r="AT130" s="140"/>
      <c r="AV130" s="251"/>
      <c r="AW130" s="251"/>
      <c r="BB130" s="179"/>
      <c r="BC130" s="179"/>
      <c r="BD130" s="180"/>
    </row>
    <row r="131" spans="1:56" x14ac:dyDescent="0.3">
      <c r="A131" s="139"/>
      <c r="AT131" s="140"/>
      <c r="AV131" s="251"/>
      <c r="AW131" s="251"/>
    </row>
    <row r="132" spans="1:56" x14ac:dyDescent="0.3">
      <c r="A132" s="139"/>
      <c r="B132" s="174"/>
      <c r="F132" s="174"/>
      <c r="I132" s="174"/>
      <c r="Q132" s="174"/>
      <c r="U132" s="174"/>
      <c r="Z132" s="186" t="s">
        <v>405</v>
      </c>
      <c r="AD132" s="174"/>
      <c r="AH132" s="186" t="s">
        <v>405</v>
      </c>
      <c r="AL132" s="186" t="s">
        <v>405</v>
      </c>
      <c r="AP132" s="174"/>
      <c r="AQ132" s="174"/>
      <c r="AT132" s="140"/>
      <c r="AV132" s="251"/>
      <c r="AW132" s="251"/>
    </row>
    <row r="133" spans="1:56" x14ac:dyDescent="0.3">
      <c r="A133" s="139"/>
      <c r="B133" s="324" t="str">
        <f>VLOOKUP(B135,'[80]Location Status'!$A$7:$D$178,2,0)</f>
        <v>23/4</v>
      </c>
      <c r="C133" s="325"/>
      <c r="F133" s="324" t="str">
        <f>VLOOKUP(F135,'[80]Location Status'!$A$7:$D$178,2,0)</f>
        <v>23/5</v>
      </c>
      <c r="G133" s="325"/>
      <c r="J133" s="324" t="str">
        <f>VLOOKUP(J135,'[80]Location Status'!$A$7:$D$178,2,0)</f>
        <v>23/6</v>
      </c>
      <c r="K133" s="325"/>
      <c r="N133" s="324" t="str">
        <f>VLOOKUP(N135,'[80]Location Status'!$A$7:$D$178,2,0)</f>
        <v>23/7</v>
      </c>
      <c r="O133" s="325"/>
      <c r="R133" s="324" t="str">
        <f>VLOOKUP(R135,'[80]Location Status'!$A$7:$D$178,2,0)</f>
        <v>24/0</v>
      </c>
      <c r="S133" s="325"/>
      <c r="V133" s="324" t="str">
        <f>VLOOKUP(V135,'[80]Location Status'!$A$7:$D$178,2,0)</f>
        <v>24/1</v>
      </c>
      <c r="W133" s="325"/>
      <c r="Z133" s="324" t="str">
        <f>VLOOKUP(Z135,'[80]Location Status'!$A$7:$D$178,2,0)</f>
        <v>24/2.</v>
      </c>
      <c r="AA133" s="325"/>
      <c r="AD133" s="324" t="str">
        <f>VLOOKUP(AD135,'[80]Location Status'!$A$7:$D$178,2,0)</f>
        <v>25/0</v>
      </c>
      <c r="AE133" s="325"/>
      <c r="AH133" s="324" t="str">
        <f>VLOOKUP(AH135,'[80]Location Status'!$A$7:$D$178,2,0)</f>
        <v>25/1</v>
      </c>
      <c r="AI133" s="325"/>
      <c r="AL133" s="324" t="str">
        <f>VLOOKUP(AL135,'[80]Location Status'!$A$7:$D$178,2,0)</f>
        <v>25/2.</v>
      </c>
      <c r="AM133" s="325"/>
      <c r="AP133" s="324" t="str">
        <f>VLOOKUP(AP135,'[80]Location Status'!$A$7:$D$178,2,0)</f>
        <v>25/3.</v>
      </c>
      <c r="AQ133" s="325"/>
      <c r="AT133" s="140"/>
      <c r="AV133" s="251"/>
      <c r="AW133" s="251"/>
      <c r="BB133" s="178"/>
      <c r="BC133" s="179"/>
      <c r="BD133" s="180"/>
    </row>
    <row r="134" spans="1:56" x14ac:dyDescent="0.3">
      <c r="A134" s="139"/>
      <c r="AT134" s="140"/>
      <c r="AV134" s="251"/>
      <c r="AW134" s="251"/>
    </row>
    <row r="135" spans="1:56" s="170" customFormat="1" ht="13.2" x14ac:dyDescent="0.25">
      <c r="A135" s="169"/>
      <c r="B135" s="170">
        <f>1+AP126</f>
        <v>129</v>
      </c>
      <c r="F135" s="170">
        <f>1+B135</f>
        <v>130</v>
      </c>
      <c r="J135" s="170">
        <f>1+F135</f>
        <v>131</v>
      </c>
      <c r="N135" s="170">
        <f>1+J135</f>
        <v>132</v>
      </c>
      <c r="R135" s="170">
        <f>1+N135</f>
        <v>133</v>
      </c>
      <c r="V135" s="170">
        <f>1+R135</f>
        <v>134</v>
      </c>
      <c r="Z135" s="170">
        <f>1+V135</f>
        <v>135</v>
      </c>
      <c r="AD135" s="170">
        <f>1+Z135</f>
        <v>136</v>
      </c>
      <c r="AH135" s="170">
        <f>1+AD135</f>
        <v>137</v>
      </c>
      <c r="AL135" s="170">
        <f>1+AH135</f>
        <v>138</v>
      </c>
      <c r="AP135" s="170">
        <f>1+AL135</f>
        <v>139</v>
      </c>
      <c r="AT135" s="171"/>
      <c r="AV135" s="332"/>
      <c r="AW135" s="332"/>
    </row>
    <row r="136" spans="1:56" x14ac:dyDescent="0.3">
      <c r="A136" s="139"/>
      <c r="B136" s="177" t="s">
        <v>576</v>
      </c>
      <c r="C136" s="177" t="s">
        <v>577</v>
      </c>
      <c r="D136" s="324">
        <f>VLOOKUP(B135,'[80]Location Status'!$A$7:$D$178,4,0)</f>
        <v>408</v>
      </c>
      <c r="E136" s="325"/>
      <c r="F136" s="177" t="s">
        <v>576</v>
      </c>
      <c r="G136" s="177" t="s">
        <v>577</v>
      </c>
      <c r="H136" s="324">
        <f>VLOOKUP(F135,'[80]Location Status'!$A$7:$D$178,4,0)</f>
        <v>362</v>
      </c>
      <c r="I136" s="325"/>
      <c r="J136" s="177" t="s">
        <v>576</v>
      </c>
      <c r="K136" s="177" t="s">
        <v>577</v>
      </c>
      <c r="L136" s="326">
        <f>VLOOKUP(J135,'[80]Location Status'!$A$7:$D$178,4,0)</f>
        <v>303</v>
      </c>
      <c r="M136" s="339"/>
      <c r="N136" s="177" t="s">
        <v>576</v>
      </c>
      <c r="O136" s="177" t="s">
        <v>577</v>
      </c>
      <c r="P136" s="326">
        <f>VLOOKUP(N135,'[80]Location Status'!$A$7:$D$178,4,0)</f>
        <v>336.96199999999999</v>
      </c>
      <c r="Q136" s="339"/>
      <c r="R136" s="177" t="s">
        <v>576</v>
      </c>
      <c r="S136" s="177" t="s">
        <v>577</v>
      </c>
      <c r="T136" s="326">
        <f>VLOOKUP(R135,'[80]Location Status'!$A$7:$D$178,4,0)</f>
        <v>431.99799999999999</v>
      </c>
      <c r="U136" s="339"/>
      <c r="V136" s="177" t="s">
        <v>576</v>
      </c>
      <c r="W136" s="177" t="s">
        <v>577</v>
      </c>
      <c r="X136" s="326">
        <f>VLOOKUP(V135,'[80]Location Status'!$A$7:$D$178,4,0)</f>
        <v>567</v>
      </c>
      <c r="Y136" s="339"/>
      <c r="Z136" s="177" t="s">
        <v>576</v>
      </c>
      <c r="AA136" s="177" t="s">
        <v>577</v>
      </c>
      <c r="AB136" s="326">
        <f>VLOOKUP(Z135,'[80]Location Status'!$A$7:$D$178,4,0)</f>
        <v>543.55399999999997</v>
      </c>
      <c r="AC136" s="339"/>
      <c r="AD136" s="177" t="s">
        <v>576</v>
      </c>
      <c r="AE136" s="177" t="s">
        <v>577</v>
      </c>
      <c r="AF136" s="324">
        <f>VLOOKUP(AD135,'[80]Location Status'!$A$7:$D$178,4,0)</f>
        <v>429</v>
      </c>
      <c r="AG136" s="325"/>
      <c r="AH136" s="177" t="s">
        <v>576</v>
      </c>
      <c r="AI136" s="177" t="s">
        <v>577</v>
      </c>
      <c r="AJ136" s="324">
        <f>VLOOKUP(AH135,'[80]Location Status'!$A$7:$D$178,4,0)</f>
        <v>346</v>
      </c>
      <c r="AK136" s="325"/>
      <c r="AL136" s="177" t="s">
        <v>576</v>
      </c>
      <c r="AM136" s="177" t="s">
        <v>577</v>
      </c>
      <c r="AN136" s="324">
        <f>VLOOKUP(AL135,'[80]Location Status'!$A$7:$D$178,4,0)</f>
        <v>381</v>
      </c>
      <c r="AO136" s="325"/>
      <c r="AP136" s="177" t="s">
        <v>576</v>
      </c>
      <c r="AQ136" s="177" t="s">
        <v>577</v>
      </c>
      <c r="AR136" s="324">
        <f>VLOOKUP(AP135,'[80]Location Status'!$A$7:$D$178,4,0)</f>
        <v>394</v>
      </c>
      <c r="AS136" s="325"/>
      <c r="AT136" s="140"/>
      <c r="AV136" s="251">
        <f>D136+H136+L136+P136+T136+X136+AB136+AF136+AJ136+AN136+AR136</f>
        <v>4502.5140000000001</v>
      </c>
      <c r="AW136" s="251"/>
      <c r="AY136">
        <v>11</v>
      </c>
      <c r="BB136" s="179"/>
      <c r="BC136" s="179"/>
      <c r="BD136" s="180"/>
    </row>
    <row r="137" spans="1:56" x14ac:dyDescent="0.3">
      <c r="A137" s="139"/>
      <c r="B137" s="151" t="s">
        <v>580</v>
      </c>
      <c r="C137" s="151" t="s">
        <v>581</v>
      </c>
      <c r="F137" s="151" t="s">
        <v>580</v>
      </c>
      <c r="G137" s="151" t="s">
        <v>581</v>
      </c>
      <c r="J137" s="151" t="s">
        <v>580</v>
      </c>
      <c r="K137" s="151" t="s">
        <v>581</v>
      </c>
      <c r="N137" s="151" t="s">
        <v>580</v>
      </c>
      <c r="O137" s="151" t="s">
        <v>581</v>
      </c>
      <c r="R137" s="151" t="s">
        <v>580</v>
      </c>
      <c r="S137" s="151" t="s">
        <v>581</v>
      </c>
      <c r="V137" s="151" t="s">
        <v>580</v>
      </c>
      <c r="W137" s="151" t="s">
        <v>581</v>
      </c>
      <c r="Z137" s="151" t="s">
        <v>580</v>
      </c>
      <c r="AA137" s="151" t="s">
        <v>581</v>
      </c>
      <c r="AD137" s="151" t="s">
        <v>580</v>
      </c>
      <c r="AE137" s="151" t="s">
        <v>581</v>
      </c>
      <c r="AH137" s="151" t="s">
        <v>580</v>
      </c>
      <c r="AI137" s="151" t="s">
        <v>581</v>
      </c>
      <c r="AL137" s="151" t="s">
        <v>580</v>
      </c>
      <c r="AM137" s="151" t="s">
        <v>581</v>
      </c>
      <c r="AP137" s="151" t="s">
        <v>580</v>
      </c>
      <c r="AQ137" s="151" t="s">
        <v>581</v>
      </c>
      <c r="AT137" s="140"/>
      <c r="AV137" s="251"/>
      <c r="AW137" s="251"/>
    </row>
    <row r="138" spans="1:56" x14ac:dyDescent="0.3">
      <c r="A138" s="139"/>
      <c r="B138" s="338" t="s">
        <v>441</v>
      </c>
      <c r="C138" s="338"/>
      <c r="F138" s="338" t="s">
        <v>441</v>
      </c>
      <c r="G138" s="338"/>
      <c r="J138" s="338" t="s">
        <v>441</v>
      </c>
      <c r="K138" s="338"/>
      <c r="N138" s="338" t="s">
        <v>441</v>
      </c>
      <c r="O138" s="338"/>
      <c r="R138" s="258" t="s">
        <v>441</v>
      </c>
      <c r="S138" s="258"/>
      <c r="V138" s="337" t="s">
        <v>595</v>
      </c>
      <c r="W138" s="257"/>
      <c r="Z138" s="338" t="s">
        <v>441</v>
      </c>
      <c r="AA138" s="338"/>
      <c r="AD138" s="337" t="s">
        <v>595</v>
      </c>
      <c r="AE138" s="257"/>
      <c r="AH138" s="258"/>
      <c r="AI138" s="258"/>
      <c r="AL138" s="258"/>
      <c r="AM138" s="258"/>
      <c r="AP138" s="338" t="s">
        <v>441</v>
      </c>
      <c r="AQ138" s="338"/>
      <c r="AT138" s="140"/>
      <c r="AV138" s="251"/>
      <c r="AW138" s="251"/>
    </row>
    <row r="139" spans="1:56" x14ac:dyDescent="0.3">
      <c r="A139" s="139"/>
      <c r="B139" s="175" t="str">
        <f>VLOOKUP(B135,'[80]Location Status'!$A$7:$D$178,3,0)</f>
        <v>DA-1.5</v>
      </c>
      <c r="C139" s="175"/>
      <c r="F139" s="175" t="str">
        <f>VLOOKUP(F135,'[80]Location Status'!$A$7:$D$178,3,0)</f>
        <v>DA+3</v>
      </c>
      <c r="G139" s="175"/>
      <c r="J139" s="175" t="str">
        <f>VLOOKUP(J135,'[80]Location Status'!$A$7:$D$178,3,0)</f>
        <v>DA-3</v>
      </c>
      <c r="K139" s="175"/>
      <c r="N139" s="175" t="str">
        <f>VLOOKUP(N135,'[80]Location Status'!$A$7:$D$178,3,0)</f>
        <v>DA-3</v>
      </c>
      <c r="O139" s="175"/>
      <c r="R139" s="175" t="str">
        <f>VLOOKUP(R135,'[80]Location Status'!$A$7:$D$178,3,0)</f>
        <v>DB2+0</v>
      </c>
      <c r="S139" s="175"/>
      <c r="V139" s="175" t="str">
        <f>VLOOKUP(V135,'[80]Location Status'!$A$7:$D$178,3,0)</f>
        <v>DB1+9</v>
      </c>
      <c r="W139" s="175"/>
      <c r="Z139" s="175" t="str">
        <f>VLOOKUP(Z135,'[80]Location Status'!$A$7:$D$178,3,0)</f>
        <v>DB1+0</v>
      </c>
      <c r="AA139" s="175"/>
      <c r="AD139" s="175" t="str">
        <f>VLOOKUP(AD135,'[80]Location Status'!$A$7:$D$178,3,0)</f>
        <v>DC1+9</v>
      </c>
      <c r="AE139" s="175"/>
      <c r="AH139" s="175" t="str">
        <f>VLOOKUP(AH135,'[80]Location Status'!$A$7:$D$178,3,0)</f>
        <v>DA+0</v>
      </c>
      <c r="AI139" s="175"/>
      <c r="AL139" s="175" t="str">
        <f>VLOOKUP(AL135,'[80]Location Status'!$A$7:$D$178,3,0)</f>
        <v>DA+0</v>
      </c>
      <c r="AM139" s="175"/>
      <c r="AP139" s="175" t="str">
        <f>VLOOKUP(AP135,'[80]Location Status'!$A$7:$D$178,3,0)</f>
        <v>DA+0</v>
      </c>
      <c r="AQ139" s="175"/>
      <c r="AT139" s="140"/>
      <c r="AV139" s="251"/>
      <c r="AW139" s="251"/>
      <c r="BB139" s="179"/>
      <c r="BC139" s="179"/>
      <c r="BD139" s="180"/>
    </row>
    <row r="140" spans="1:56" x14ac:dyDescent="0.3">
      <c r="A140" s="139"/>
      <c r="C140" s="182"/>
      <c r="AT140" s="140"/>
      <c r="AV140" s="251"/>
      <c r="AW140" s="251"/>
    </row>
    <row r="141" spans="1:56" x14ac:dyDescent="0.3">
      <c r="A141" s="139"/>
      <c r="N141" s="186" t="s">
        <v>405</v>
      </c>
      <c r="AP141" s="183" t="s">
        <v>464</v>
      </c>
      <c r="AQ141" s="183"/>
      <c r="AT141" s="140"/>
      <c r="AV141" s="251"/>
      <c r="AW141" s="251"/>
    </row>
    <row r="142" spans="1:56" x14ac:dyDescent="0.3">
      <c r="A142" s="139"/>
      <c r="B142" s="324" t="str">
        <f>VLOOKUP(B144,'[80]Location Status'!$A$7:$D$178,2,0)</f>
        <v>25/4</v>
      </c>
      <c r="C142" s="325"/>
      <c r="F142" s="324" t="str">
        <f>VLOOKUP(F144,'[80]Location Status'!$A$7:$D$178,2,0)</f>
        <v>26/0</v>
      </c>
      <c r="G142" s="325"/>
      <c r="J142" s="324" t="str">
        <f>VLOOKUP(J144,'[80]Location Status'!$A$7:$D$178,2,0)</f>
        <v>26/1</v>
      </c>
      <c r="K142" s="325"/>
      <c r="N142" s="324" t="str">
        <f>VLOOKUP(N144,'[80]Location Status'!$A$7:$D$178,2,0)</f>
        <v>26/2</v>
      </c>
      <c r="O142" s="325"/>
      <c r="R142" s="324" t="str">
        <f>VLOOKUP(R144,'[80]Location Status'!$A$7:$D$178,2,0)</f>
        <v>26/3</v>
      </c>
      <c r="S142" s="325"/>
      <c r="V142" s="324" t="str">
        <f>VLOOKUP(V144,'[80]Location Status'!$A$7:$D$178,2,0)</f>
        <v>26/4</v>
      </c>
      <c r="W142" s="325"/>
      <c r="Z142" s="324" t="str">
        <f>VLOOKUP(Z144,'[80]Location Status'!$A$7:$D$178,2,0)</f>
        <v>26/5</v>
      </c>
      <c r="AA142" s="325"/>
      <c r="AD142" s="324" t="str">
        <f>VLOOKUP(AD144,'[80]Location Status'!$A$7:$D$178,2,0)</f>
        <v>26/6</v>
      </c>
      <c r="AE142" s="325"/>
      <c r="AH142" s="324" t="str">
        <f>VLOOKUP(AH144,'[80]Location Status'!$A$7:$D$178,2,0)</f>
        <v>26/7</v>
      </c>
      <c r="AI142" s="325"/>
      <c r="AL142" s="324" t="str">
        <f>VLOOKUP(AL144,'[80]Location Status'!$A$7:$D$178,2,0)</f>
        <v>26/8</v>
      </c>
      <c r="AM142" s="325"/>
      <c r="AP142" s="324" t="str">
        <f>VLOOKUP(AP144,'[80]Location Status'!$A$7:$D$178,2,0)</f>
        <v>26/9</v>
      </c>
      <c r="AQ142" s="325"/>
      <c r="AT142" s="140"/>
      <c r="AV142" s="251"/>
      <c r="AW142" s="251"/>
      <c r="BB142" s="178"/>
      <c r="BC142" s="179"/>
      <c r="BD142" s="180"/>
    </row>
    <row r="143" spans="1:56" x14ac:dyDescent="0.3">
      <c r="A143" s="139"/>
      <c r="AT143" s="140"/>
      <c r="AV143" s="251"/>
      <c r="AW143" s="251"/>
    </row>
    <row r="144" spans="1:56" s="170" customFormat="1" ht="13.2" x14ac:dyDescent="0.25">
      <c r="A144" s="169"/>
      <c r="B144" s="170">
        <f>1+AP135</f>
        <v>140</v>
      </c>
      <c r="F144" s="170">
        <f>1+B144</f>
        <v>141</v>
      </c>
      <c r="J144" s="170">
        <f>1+F144</f>
        <v>142</v>
      </c>
      <c r="N144" s="170">
        <f>1+J144</f>
        <v>143</v>
      </c>
      <c r="R144" s="170">
        <f>1+N144</f>
        <v>144</v>
      </c>
      <c r="V144" s="170">
        <f>1+R144</f>
        <v>145</v>
      </c>
      <c r="Z144" s="170">
        <f>1+V144</f>
        <v>146</v>
      </c>
      <c r="AD144" s="170">
        <f>1+Z144</f>
        <v>147</v>
      </c>
      <c r="AH144" s="170">
        <f>1+AD144</f>
        <v>148</v>
      </c>
      <c r="AL144" s="170">
        <f>1+AH144</f>
        <v>149</v>
      </c>
      <c r="AP144" s="170">
        <f>1+AL144</f>
        <v>150</v>
      </c>
      <c r="AT144" s="171"/>
      <c r="AV144" s="332"/>
      <c r="AW144" s="332"/>
    </row>
    <row r="145" spans="1:56" x14ac:dyDescent="0.3">
      <c r="A145" s="139"/>
      <c r="B145" s="177" t="s">
        <v>576</v>
      </c>
      <c r="C145" s="177" t="s">
        <v>577</v>
      </c>
      <c r="D145" s="326">
        <f>VLOOKUP(B144,'[80]Location Status'!$A$7:$D$178,4,0)</f>
        <v>356.86900000000003</v>
      </c>
      <c r="E145" s="339"/>
      <c r="F145" s="177" t="s">
        <v>576</v>
      </c>
      <c r="G145" s="177" t="s">
        <v>577</v>
      </c>
      <c r="H145" s="326">
        <f>VLOOKUP(F144,'[80]Location Status'!$A$7:$D$178,4,0)</f>
        <v>438</v>
      </c>
      <c r="I145" s="339"/>
      <c r="J145" s="177" t="s">
        <v>576</v>
      </c>
      <c r="K145" s="177" t="s">
        <v>577</v>
      </c>
      <c r="L145" s="326">
        <f>VLOOKUP(J144,'[80]Location Status'!$A$7:$D$178,4,0)</f>
        <v>399</v>
      </c>
      <c r="M145" s="339"/>
      <c r="N145" s="177" t="s">
        <v>576</v>
      </c>
      <c r="O145" s="177" t="s">
        <v>577</v>
      </c>
      <c r="P145" s="326">
        <f>VLOOKUP(N144,'[80]Location Status'!$A$7:$D$178,4,0)</f>
        <v>347</v>
      </c>
      <c r="Q145" s="339"/>
      <c r="R145" s="177" t="s">
        <v>576</v>
      </c>
      <c r="S145" s="177" t="s">
        <v>577</v>
      </c>
      <c r="T145" s="326">
        <f>VLOOKUP(R144,'[80]Location Status'!$A$7:$D$178,4,0)</f>
        <v>400</v>
      </c>
      <c r="U145" s="339"/>
      <c r="V145" s="177" t="s">
        <v>576</v>
      </c>
      <c r="W145" s="177" t="s">
        <v>577</v>
      </c>
      <c r="X145" s="326">
        <f>VLOOKUP(V144,'[80]Location Status'!$A$7:$D$178,4,0)</f>
        <v>375</v>
      </c>
      <c r="Y145" s="339"/>
      <c r="Z145" s="177" t="s">
        <v>576</v>
      </c>
      <c r="AA145" s="177" t="s">
        <v>577</v>
      </c>
      <c r="AB145" s="326">
        <f>VLOOKUP(Z144,'[80]Location Status'!$A$7:$D$178,4,0)</f>
        <v>416</v>
      </c>
      <c r="AC145" s="339"/>
      <c r="AD145" s="177" t="s">
        <v>576</v>
      </c>
      <c r="AE145" s="177" t="s">
        <v>577</v>
      </c>
      <c r="AF145" s="326">
        <f>VLOOKUP(AD144,'[80]Location Status'!$A$7:$D$178,4,0)</f>
        <v>408</v>
      </c>
      <c r="AG145" s="339"/>
      <c r="AH145" s="177" t="s">
        <v>576</v>
      </c>
      <c r="AI145" s="177" t="s">
        <v>577</v>
      </c>
      <c r="AJ145" s="326">
        <f>VLOOKUP(AH144,'[80]Location Status'!$A$7:$D$178,4,0)</f>
        <v>404</v>
      </c>
      <c r="AK145" s="339"/>
      <c r="AL145" s="177" t="s">
        <v>576</v>
      </c>
      <c r="AM145" s="177" t="s">
        <v>577</v>
      </c>
      <c r="AN145" s="326">
        <f>VLOOKUP(AL144,'[80]Location Status'!$A$7:$D$178,4,0)</f>
        <v>391</v>
      </c>
      <c r="AO145" s="339"/>
      <c r="AP145" s="177" t="s">
        <v>576</v>
      </c>
      <c r="AQ145" s="177" t="s">
        <v>577</v>
      </c>
      <c r="AR145" s="326">
        <f>VLOOKUP(AP144,'[80]Location Status'!$A$7:$D$178,4,0)</f>
        <v>371</v>
      </c>
      <c r="AS145" s="339"/>
      <c r="AT145" s="140"/>
      <c r="AV145" s="251">
        <f>D145+H145+L145+P145+T145+X145+AB145+AF145+AJ145+AN145+AR145</f>
        <v>4305.8690000000006</v>
      </c>
      <c r="AW145" s="251"/>
      <c r="AY145">
        <v>11</v>
      </c>
      <c r="BB145" s="179"/>
      <c r="BC145" s="179"/>
      <c r="BD145" s="180"/>
    </row>
    <row r="146" spans="1:56" x14ac:dyDescent="0.3">
      <c r="A146" s="139"/>
      <c r="B146" s="151" t="s">
        <v>580</v>
      </c>
      <c r="C146" s="151" t="s">
        <v>581</v>
      </c>
      <c r="F146" s="151" t="s">
        <v>580</v>
      </c>
      <c r="G146" s="151" t="s">
        <v>581</v>
      </c>
      <c r="J146" s="151" t="s">
        <v>580</v>
      </c>
      <c r="K146" s="151" t="s">
        <v>581</v>
      </c>
      <c r="N146" s="151" t="s">
        <v>580</v>
      </c>
      <c r="O146" s="151" t="s">
        <v>581</v>
      </c>
      <c r="R146" s="151" t="s">
        <v>580</v>
      </c>
      <c r="S146" s="151" t="s">
        <v>581</v>
      </c>
      <c r="V146" s="151" t="s">
        <v>580</v>
      </c>
      <c r="W146" s="151" t="s">
        <v>581</v>
      </c>
      <c r="Z146" s="151" t="s">
        <v>580</v>
      </c>
      <c r="AA146" s="151" t="s">
        <v>581</v>
      </c>
      <c r="AD146" s="151" t="s">
        <v>580</v>
      </c>
      <c r="AE146" s="151" t="s">
        <v>581</v>
      </c>
      <c r="AH146" s="151" t="s">
        <v>580</v>
      </c>
      <c r="AI146" s="151" t="s">
        <v>581</v>
      </c>
      <c r="AL146" s="151" t="s">
        <v>580</v>
      </c>
      <c r="AM146" s="151" t="s">
        <v>581</v>
      </c>
      <c r="AP146" s="151" t="s">
        <v>580</v>
      </c>
      <c r="AQ146" s="151" t="s">
        <v>581</v>
      </c>
      <c r="AT146" s="140"/>
      <c r="AV146" s="251"/>
      <c r="AW146" s="251"/>
    </row>
    <row r="147" spans="1:56" x14ac:dyDescent="0.3">
      <c r="A147" s="139"/>
      <c r="B147" s="338" t="s">
        <v>441</v>
      </c>
      <c r="C147" s="338"/>
      <c r="F147" s="338" t="s">
        <v>441</v>
      </c>
      <c r="G147" s="338"/>
      <c r="J147" s="338" t="s">
        <v>441</v>
      </c>
      <c r="K147" s="338"/>
      <c r="N147" s="258"/>
      <c r="O147" s="258"/>
      <c r="R147" s="338" t="s">
        <v>441</v>
      </c>
      <c r="S147" s="338"/>
      <c r="V147" s="338" t="s">
        <v>441</v>
      </c>
      <c r="W147" s="338"/>
      <c r="Z147" s="338" t="s">
        <v>599</v>
      </c>
      <c r="AA147" s="338"/>
      <c r="AD147" s="338" t="s">
        <v>441</v>
      </c>
      <c r="AE147" s="338"/>
      <c r="AH147" s="337" t="s">
        <v>595</v>
      </c>
      <c r="AI147" s="257"/>
      <c r="AL147" s="337" t="s">
        <v>595</v>
      </c>
      <c r="AM147" s="257"/>
      <c r="AP147" s="338" t="s">
        <v>441</v>
      </c>
      <c r="AQ147" s="338"/>
      <c r="AT147" s="140"/>
      <c r="AV147" s="251"/>
      <c r="AW147" s="251"/>
    </row>
    <row r="148" spans="1:56" x14ac:dyDescent="0.3">
      <c r="A148" s="139"/>
      <c r="B148" s="175" t="str">
        <f>VLOOKUP(B144,'[80]Location Status'!$A$7:$D$178,3,0)</f>
        <v>DA+0</v>
      </c>
      <c r="C148" s="175"/>
      <c r="F148" s="175" t="str">
        <f>VLOOKUP(F144,'[80]Location Status'!$A$7:$D$178,3,0)</f>
        <v>DC2+0</v>
      </c>
      <c r="G148" s="175"/>
      <c r="J148" s="175" t="str">
        <f>VLOOKUP(J144,'[80]Location Status'!$A$7:$D$178,3,0)</f>
        <v>DA+6</v>
      </c>
      <c r="K148" s="175"/>
      <c r="N148" s="175" t="str">
        <f>VLOOKUP(N144,'[80]Location Status'!$A$7:$D$178,3,0)</f>
        <v>DA+3</v>
      </c>
      <c r="O148" s="175"/>
      <c r="R148" s="175" t="str">
        <f>VLOOKUP(R144,'[80]Location Status'!$A$7:$D$178,3,0)</f>
        <v>DA+3</v>
      </c>
      <c r="S148" s="175"/>
      <c r="V148" s="175" t="str">
        <f>VLOOKUP(V144,'[80]Location Status'!$A$7:$D$178,3,0)</f>
        <v>DA-3</v>
      </c>
      <c r="W148" s="175"/>
      <c r="Z148" s="175" t="str">
        <f>VLOOKUP(Z144,'[80]Location Status'!$A$7:$D$178,3,0)</f>
        <v>DA+0</v>
      </c>
      <c r="AA148" s="175"/>
      <c r="AD148" s="175" t="str">
        <f>VLOOKUP(AD144,'[80]Location Status'!$A$7:$D$178,3,0)</f>
        <v>DA+3</v>
      </c>
      <c r="AE148" s="175"/>
      <c r="AH148" s="175" t="str">
        <f>VLOOKUP(AH144,'[80]Location Status'!$A$7:$D$178,3,0)</f>
        <v>DA+0</v>
      </c>
      <c r="AI148" s="175"/>
      <c r="AL148" s="175" t="str">
        <f>VLOOKUP(AL144,'[80]Location Status'!$A$7:$D$178,3,0)</f>
        <v>DA+0</v>
      </c>
      <c r="AM148" s="175"/>
      <c r="AP148" s="175" t="str">
        <f>VLOOKUP(AP144,'[80]Location Status'!$A$7:$D$178,3,0)</f>
        <v>DA+0</v>
      </c>
      <c r="AQ148" s="175"/>
      <c r="AT148" s="140"/>
      <c r="AV148" s="251"/>
      <c r="AW148" s="251"/>
      <c r="BB148" s="179"/>
      <c r="BC148" s="179"/>
      <c r="BD148" s="180"/>
    </row>
    <row r="149" spans="1:56" x14ac:dyDescent="0.3">
      <c r="A149" s="139"/>
      <c r="U149" s="153"/>
      <c r="AF149" s="153"/>
      <c r="AT149" s="140"/>
      <c r="AV149" s="251"/>
      <c r="AW149" s="251"/>
    </row>
    <row r="150" spans="1:56" x14ac:dyDescent="0.3">
      <c r="A150" s="139"/>
      <c r="R150" s="187" t="s">
        <v>600</v>
      </c>
      <c r="S150" s="188"/>
      <c r="T150" s="188"/>
      <c r="U150" s="189"/>
      <c r="V150" s="187" t="s">
        <v>600</v>
      </c>
      <c r="W150" s="188"/>
      <c r="X150" s="188"/>
      <c r="Y150" s="188"/>
      <c r="Z150" s="187" t="s">
        <v>600</v>
      </c>
      <c r="AA150" s="188"/>
      <c r="AB150" s="188"/>
      <c r="AC150" s="188"/>
      <c r="AF150" s="153"/>
      <c r="AT150" s="140"/>
      <c r="AV150" s="251"/>
      <c r="AW150" s="251"/>
    </row>
    <row r="151" spans="1:56" x14ac:dyDescent="0.3">
      <c r="A151" s="139"/>
      <c r="F151" s="183" t="s">
        <v>464</v>
      </c>
      <c r="G151" s="183"/>
      <c r="R151" s="190" t="s">
        <v>601</v>
      </c>
      <c r="S151" s="191"/>
      <c r="V151" s="186" t="s">
        <v>405</v>
      </c>
      <c r="Z151" s="186" t="s">
        <v>405</v>
      </c>
      <c r="AC151" s="153"/>
      <c r="AD151" s="153"/>
      <c r="AE151" s="153"/>
      <c r="AF151" s="153"/>
      <c r="AT151" s="140"/>
      <c r="AV151" s="251"/>
      <c r="AW151" s="251"/>
    </row>
    <row r="152" spans="1:56" x14ac:dyDescent="0.3">
      <c r="A152" s="139"/>
      <c r="B152" s="324" t="str">
        <f>VLOOKUP(B154,'[80]Location Status'!$A$7:$D$178,2,0)</f>
        <v>26/10</v>
      </c>
      <c r="C152" s="325"/>
      <c r="F152" s="324" t="str">
        <f>VLOOKUP(F154,'[80]Location Status'!$A$7:$D$178,2,0)</f>
        <v>27/0</v>
      </c>
      <c r="G152" s="325"/>
      <c r="J152" s="324" t="str">
        <f>VLOOKUP(J154,'[80]Location Status'!$A$7:$D$178,2,0)</f>
        <v>27/1</v>
      </c>
      <c r="K152" s="325"/>
      <c r="N152" s="324" t="str">
        <f>VLOOKUP(N154,'[80]Location Status'!$A$7:$D$178,2,0)</f>
        <v>28/0</v>
      </c>
      <c r="O152" s="325"/>
      <c r="R152" s="324" t="str">
        <f>VLOOKUP(R154,'[80]Location Status'!$A$7:$D$178,2,0)</f>
        <v>28/1</v>
      </c>
      <c r="S152" s="325"/>
      <c r="V152" s="324" t="str">
        <f>VLOOKUP(V154,'[80]Location Status'!$A$7:$D$178,2,0)</f>
        <v>29/0</v>
      </c>
      <c r="W152" s="325"/>
      <c r="Z152" s="324" t="str">
        <f>VLOOKUP(Z154,'[80]Location Status'!$A$7:$D$178,2,0)</f>
        <v>29/1</v>
      </c>
      <c r="AA152" s="325"/>
      <c r="AD152" s="324" t="str">
        <f>VLOOKUP(AD154,'[80]Location Status'!$A$7:$D$178,2,0)</f>
        <v>29/2</v>
      </c>
      <c r="AE152" s="325"/>
      <c r="AH152" s="324" t="str">
        <f>VLOOKUP(AH154,'[80]Location Status'!$A$7:$D$178,2,0)</f>
        <v>30/0</v>
      </c>
      <c r="AI152" s="325"/>
      <c r="AL152" s="324" t="str">
        <f>VLOOKUP(AL154,'[80]Location Status'!$A$7:$D$178,2,0)</f>
        <v>30/1</v>
      </c>
      <c r="AM152" s="325"/>
      <c r="AP152" s="324" t="str">
        <f>VLOOKUP(AP154,'[80]Location Status'!$A$7:$D$178,2,0)</f>
        <v>30/2</v>
      </c>
      <c r="AQ152" s="325"/>
      <c r="AT152" s="140"/>
      <c r="AV152" s="251"/>
      <c r="AW152" s="251"/>
      <c r="BB152" s="178"/>
      <c r="BC152" s="179"/>
      <c r="BD152" s="180"/>
    </row>
    <row r="153" spans="1:56" x14ac:dyDescent="0.3">
      <c r="A153" s="139"/>
      <c r="AT153" s="140"/>
      <c r="AV153" s="251"/>
      <c r="AW153" s="251"/>
    </row>
    <row r="154" spans="1:56" s="170" customFormat="1" ht="13.2" x14ac:dyDescent="0.25">
      <c r="A154" s="169"/>
      <c r="B154" s="170">
        <f>1+AP144</f>
        <v>151</v>
      </c>
      <c r="F154" s="170">
        <f>1+B154</f>
        <v>152</v>
      </c>
      <c r="J154" s="170">
        <f>1+F154</f>
        <v>153</v>
      </c>
      <c r="N154" s="170">
        <f>1+J154</f>
        <v>154</v>
      </c>
      <c r="R154" s="170">
        <f>1+N154</f>
        <v>155</v>
      </c>
      <c r="V154" s="170">
        <f>1+R154</f>
        <v>156</v>
      </c>
      <c r="Z154" s="170">
        <f>1+V154</f>
        <v>157</v>
      </c>
      <c r="AD154" s="170">
        <f>1+Z154</f>
        <v>158</v>
      </c>
      <c r="AH154" s="170">
        <f>1+AD154</f>
        <v>159</v>
      </c>
      <c r="AL154" s="170">
        <f>1+AH154</f>
        <v>160</v>
      </c>
      <c r="AP154" s="170">
        <f>1+AL154</f>
        <v>161</v>
      </c>
      <c r="AT154" s="171"/>
      <c r="AV154" s="332"/>
      <c r="AW154" s="332"/>
    </row>
    <row r="155" spans="1:56" x14ac:dyDescent="0.3">
      <c r="A155" s="139"/>
      <c r="B155" s="151" t="s">
        <v>576</v>
      </c>
      <c r="C155" s="151" t="s">
        <v>577</v>
      </c>
      <c r="D155" s="326">
        <f>VLOOKUP(B154,'[80]Location Status'!$A$7:$D$178,4,0)</f>
        <v>391.18900000000002</v>
      </c>
      <c r="E155" s="339"/>
      <c r="F155" s="177" t="s">
        <v>576</v>
      </c>
      <c r="G155" s="177" t="s">
        <v>577</v>
      </c>
      <c r="H155" s="326">
        <f>VLOOKUP(F154,'[80]Location Status'!$A$7:$D$178,4,0)</f>
        <v>412</v>
      </c>
      <c r="I155" s="339"/>
      <c r="J155" s="177" t="s">
        <v>576</v>
      </c>
      <c r="K155" s="177" t="s">
        <v>577</v>
      </c>
      <c r="L155" s="326">
        <f>VLOOKUP(J154,'[80]Location Status'!$A$7:$D$178,4,0)</f>
        <v>384.05200000000002</v>
      </c>
      <c r="M155" s="339"/>
      <c r="N155" s="177" t="s">
        <v>576</v>
      </c>
      <c r="O155" s="177" t="s">
        <v>577</v>
      </c>
      <c r="P155" s="326">
        <f>VLOOKUP(N154,'[80]Location Status'!$A$7:$D$178,4,0)</f>
        <v>404</v>
      </c>
      <c r="Q155" s="339"/>
      <c r="R155" s="177" t="s">
        <v>576</v>
      </c>
      <c r="S155" s="177" t="s">
        <v>577</v>
      </c>
      <c r="T155" s="326">
        <f>VLOOKUP(R154,'[80]Location Status'!$A$7:$D$178,4,0)</f>
        <v>261.80599999999998</v>
      </c>
      <c r="U155" s="339"/>
      <c r="V155" s="177" t="s">
        <v>576</v>
      </c>
      <c r="W155" s="177" t="s">
        <v>577</v>
      </c>
      <c r="X155" s="326">
        <f>VLOOKUP(V154,'[80]Location Status'!$A$7:$D$178,4,0)</f>
        <v>358</v>
      </c>
      <c r="Y155" s="339"/>
      <c r="Z155" s="177" t="s">
        <v>576</v>
      </c>
      <c r="AA155" s="177" t="s">
        <v>577</v>
      </c>
      <c r="AB155" s="326">
        <f>VLOOKUP(Z154,'[80]Location Status'!$A$7:$D$178,4,0)</f>
        <v>419</v>
      </c>
      <c r="AC155" s="339"/>
      <c r="AD155" s="177" t="s">
        <v>576</v>
      </c>
      <c r="AE155" s="177" t="s">
        <v>577</v>
      </c>
      <c r="AF155" s="326">
        <f>VLOOKUP(AD154,'[80]Location Status'!$A$7:$D$178,4,0)</f>
        <v>367.80799999999999</v>
      </c>
      <c r="AG155" s="339"/>
      <c r="AH155" s="177" t="s">
        <v>576</v>
      </c>
      <c r="AI155" s="177" t="s">
        <v>577</v>
      </c>
      <c r="AJ155" s="326">
        <f>VLOOKUP(AH154,'[80]Location Status'!$A$7:$D$178,4,0)</f>
        <v>409.00299999999999</v>
      </c>
      <c r="AK155" s="339"/>
      <c r="AL155" s="177" t="s">
        <v>576</v>
      </c>
      <c r="AM155" s="177" t="s">
        <v>577</v>
      </c>
      <c r="AN155" s="326">
        <f>VLOOKUP(AL154,'[80]Location Status'!$A$7:$D$178,4,0)</f>
        <v>343</v>
      </c>
      <c r="AO155" s="339"/>
      <c r="AP155" s="177" t="s">
        <v>576</v>
      </c>
      <c r="AQ155" s="177" t="s">
        <v>577</v>
      </c>
      <c r="AR155" s="326">
        <f>VLOOKUP(AP154,'[80]Location Status'!$A$7:$D$178,4,0)</f>
        <v>394</v>
      </c>
      <c r="AS155" s="339"/>
      <c r="AT155" s="140"/>
      <c r="AV155" s="251">
        <f>D155+H155+L155+P155+T155+X155+AB155+AF155+AJ155+AN155+AR155</f>
        <v>4143.8580000000002</v>
      </c>
      <c r="AW155" s="251"/>
      <c r="AY155">
        <v>11</v>
      </c>
      <c r="BB155" s="179"/>
      <c r="BC155" s="179"/>
      <c r="BD155" s="180"/>
    </row>
    <row r="156" spans="1:56" x14ac:dyDescent="0.3">
      <c r="A156" s="139"/>
      <c r="B156" s="151" t="s">
        <v>580</v>
      </c>
      <c r="C156" s="151" t="s">
        <v>581</v>
      </c>
      <c r="F156" s="151" t="s">
        <v>580</v>
      </c>
      <c r="G156" s="151" t="s">
        <v>581</v>
      </c>
      <c r="J156" s="151" t="s">
        <v>580</v>
      </c>
      <c r="K156" s="151" t="s">
        <v>581</v>
      </c>
      <c r="N156" s="151" t="s">
        <v>580</v>
      </c>
      <c r="O156" s="151" t="s">
        <v>581</v>
      </c>
      <c r="R156" s="151" t="s">
        <v>580</v>
      </c>
      <c r="S156" s="151" t="s">
        <v>581</v>
      </c>
      <c r="V156" s="151" t="s">
        <v>580</v>
      </c>
      <c r="W156" s="151" t="s">
        <v>581</v>
      </c>
      <c r="Z156" s="151" t="s">
        <v>580</v>
      </c>
      <c r="AA156" s="151" t="s">
        <v>581</v>
      </c>
      <c r="AD156" s="151" t="s">
        <v>580</v>
      </c>
      <c r="AE156" s="151" t="s">
        <v>581</v>
      </c>
      <c r="AH156" s="151" t="s">
        <v>580</v>
      </c>
      <c r="AI156" s="151" t="s">
        <v>581</v>
      </c>
      <c r="AL156" s="151" t="s">
        <v>580</v>
      </c>
      <c r="AM156" s="151" t="s">
        <v>581</v>
      </c>
      <c r="AP156" s="151" t="s">
        <v>580</v>
      </c>
      <c r="AQ156" s="151" t="s">
        <v>581</v>
      </c>
      <c r="AT156" s="140"/>
      <c r="AV156" s="251"/>
      <c r="AW156" s="251"/>
    </row>
    <row r="157" spans="1:56" x14ac:dyDescent="0.3">
      <c r="A157" s="139"/>
      <c r="B157" s="337" t="s">
        <v>595</v>
      </c>
      <c r="C157" s="257"/>
      <c r="F157" s="337" t="s">
        <v>595</v>
      </c>
      <c r="G157" s="257"/>
      <c r="J157" s="338" t="s">
        <v>441</v>
      </c>
      <c r="K157" s="338"/>
      <c r="N157" s="337" t="s">
        <v>595</v>
      </c>
      <c r="O157" s="257"/>
      <c r="R157" s="258"/>
      <c r="S157" s="258"/>
      <c r="V157" s="338" t="s">
        <v>441</v>
      </c>
      <c r="W157" s="338"/>
      <c r="Z157" s="258"/>
      <c r="AA157" s="258"/>
      <c r="AD157" s="338" t="s">
        <v>441</v>
      </c>
      <c r="AE157" s="338"/>
      <c r="AH157" s="338" t="s">
        <v>441</v>
      </c>
      <c r="AI157" s="338"/>
      <c r="AL157" s="338" t="s">
        <v>441</v>
      </c>
      <c r="AM157" s="338"/>
      <c r="AP157" s="338" t="s">
        <v>441</v>
      </c>
      <c r="AQ157" s="338"/>
      <c r="AT157" s="140"/>
      <c r="AV157" s="251"/>
      <c r="AW157" s="251"/>
    </row>
    <row r="158" spans="1:56" x14ac:dyDescent="0.3">
      <c r="A158" s="139"/>
      <c r="B158" s="175" t="str">
        <f>VLOOKUP(B154,'[80]Location Status'!$A$7:$D$178,3,0)</f>
        <v>DA+0</v>
      </c>
      <c r="C158" s="175"/>
      <c r="F158" s="175" t="str">
        <f>VLOOKUP(F154,'[80]Location Status'!$A$7:$D$178,3,0)</f>
        <v>DC1+0</v>
      </c>
      <c r="G158" s="175"/>
      <c r="J158" s="175" t="str">
        <f>VLOOKUP(J154,'[80]Location Status'!$A$7:$D$178,3,0)</f>
        <v>DA+3</v>
      </c>
      <c r="K158" s="175"/>
      <c r="N158" s="175" t="str">
        <f>VLOOKUP(N154,'[80]Location Status'!$A$7:$D$178,3,0)</f>
        <v>DC1+0</v>
      </c>
      <c r="O158" s="175"/>
      <c r="R158" s="175" t="str">
        <f>VLOOKUP(R154,'[80]Location Status'!$A$7:$D$178,3,0)</f>
        <v>DB1+0</v>
      </c>
      <c r="S158" s="175"/>
      <c r="V158" s="175" t="str">
        <f>VLOOKUP(V154,'[80]Location Status'!$A$7:$D$178,3,0)</f>
        <v>DB2+0</v>
      </c>
      <c r="W158" s="175"/>
      <c r="Z158" s="175" t="str">
        <f>VLOOKUP(Z154,'[80]Location Status'!$A$7:$D$178,3,0)</f>
        <v>DA+0</v>
      </c>
      <c r="AA158" s="175"/>
      <c r="AD158" s="175" t="str">
        <f>VLOOKUP(AD154,'[80]Location Status'!$A$7:$D$178,3,0)</f>
        <v>DA+0</v>
      </c>
      <c r="AE158" s="175"/>
      <c r="AH158" s="175" t="str">
        <f>VLOOKUP(AH154,'[80]Location Status'!$A$7:$D$178,3,0)</f>
        <v>DC2+0</v>
      </c>
      <c r="AI158" s="175"/>
      <c r="AL158" s="175" t="str">
        <f>VLOOKUP(AL154,'[80]Location Status'!$A$7:$D$178,3,0)</f>
        <v>DA+9</v>
      </c>
      <c r="AM158" s="175"/>
      <c r="AP158" s="175" t="str">
        <f>VLOOKUP(AP154,'[80]Location Status'!$A$7:$D$178,3,0)</f>
        <v>DA+3</v>
      </c>
      <c r="AQ158" s="175"/>
      <c r="AT158" s="140"/>
      <c r="AV158" s="251"/>
      <c r="AW158" s="251"/>
      <c r="BB158" s="179"/>
      <c r="BC158" s="179"/>
      <c r="BD158" s="180"/>
    </row>
    <row r="159" spans="1:56" x14ac:dyDescent="0.3">
      <c r="A159" s="139"/>
      <c r="AT159" s="140"/>
      <c r="AV159" s="251"/>
      <c r="AW159" s="251"/>
    </row>
    <row r="160" spans="1:56" x14ac:dyDescent="0.3">
      <c r="A160" s="174"/>
      <c r="B160" s="174"/>
      <c r="C160" s="174"/>
      <c r="E160" s="174"/>
      <c r="F160" s="174"/>
      <c r="G160" s="174"/>
      <c r="M160" s="174"/>
      <c r="N160" s="174"/>
      <c r="O160" s="174"/>
      <c r="P160" s="174"/>
      <c r="R160" s="186" t="s">
        <v>405</v>
      </c>
      <c r="V160" s="190" t="s">
        <v>601</v>
      </c>
      <c r="W160" s="191"/>
      <c r="X160" s="192"/>
      <c r="AD160" s="186" t="s">
        <v>405</v>
      </c>
      <c r="AT160" s="140"/>
      <c r="AV160" s="251"/>
      <c r="AW160" s="251"/>
    </row>
    <row r="161" spans="1:56" x14ac:dyDescent="0.3">
      <c r="A161" s="139"/>
      <c r="B161" s="324" t="str">
        <f>VLOOKUP(B163,'[80]Location Status'!$A$7:$D$178,2,0)</f>
        <v>30/3</v>
      </c>
      <c r="C161" s="325"/>
      <c r="F161" s="324" t="str">
        <f>VLOOKUP(F163,'[80]Location Status'!$A$7:$D$178,2,0)</f>
        <v>30/4</v>
      </c>
      <c r="G161" s="325"/>
      <c r="J161" s="324" t="str">
        <f>VLOOKUP(J163,'[80]Location Status'!$A$7:$D$178,2,0)</f>
        <v>30/5</v>
      </c>
      <c r="K161" s="325"/>
      <c r="N161" s="324" t="str">
        <f>VLOOKUP(N163,'[80]Location Status'!$A$7:$D$178,2,0)</f>
        <v>31/0</v>
      </c>
      <c r="O161" s="325"/>
      <c r="R161" s="324" t="str">
        <f>VLOOKUP(R163,'[80]Location Status'!$A$7:$D$178,2,0)</f>
        <v>31/1</v>
      </c>
      <c r="S161" s="325"/>
      <c r="V161" s="324" t="str">
        <f>VLOOKUP(V163,'[80]Location Status'!$A$7:$D$178,2,0)</f>
        <v>31/2</v>
      </c>
      <c r="W161" s="325"/>
      <c r="Z161" s="324" t="str">
        <f>VLOOKUP(Z163,'[80]Location Status'!$A$7:$D$178,2,0)</f>
        <v xml:space="preserve">32/0 </v>
      </c>
      <c r="AA161" s="325"/>
      <c r="AD161" s="324" t="str">
        <f>VLOOKUP(AD163,'[80]Location Status'!$A$7:$D$178,2,0)</f>
        <v>32/1</v>
      </c>
      <c r="AE161" s="325"/>
      <c r="AH161" s="324" t="str">
        <f>VLOOKUP(AH163,'[80]Location Status'!$A$7:$D$178,2,0)</f>
        <v>32/2</v>
      </c>
      <c r="AI161" s="325"/>
      <c r="AL161" s="324" t="str">
        <f>VLOOKUP(AL163,'[80]Location Status'!$A$7:$D$178,2,0)</f>
        <v>33/0</v>
      </c>
      <c r="AM161" s="325"/>
      <c r="AP161" s="167"/>
      <c r="AQ161" s="166"/>
      <c r="AT161" s="140"/>
      <c r="AV161" s="251"/>
      <c r="AW161" s="251"/>
      <c r="BB161" s="178"/>
      <c r="BC161" s="179"/>
      <c r="BD161" s="180"/>
    </row>
    <row r="162" spans="1:56" x14ac:dyDescent="0.3">
      <c r="A162" s="139"/>
      <c r="AP162" s="167"/>
      <c r="AQ162" s="166"/>
      <c r="AT162" s="140"/>
      <c r="AV162" s="251"/>
      <c r="AW162" s="251"/>
    </row>
    <row r="163" spans="1:56" s="170" customFormat="1" x14ac:dyDescent="0.25">
      <c r="A163" s="169"/>
      <c r="B163" s="170">
        <f>1+AP154</f>
        <v>162</v>
      </c>
      <c r="F163" s="170">
        <f>1+B163</f>
        <v>163</v>
      </c>
      <c r="J163" s="170">
        <f>1+F163</f>
        <v>164</v>
      </c>
      <c r="N163" s="170">
        <f>1+J163</f>
        <v>165</v>
      </c>
      <c r="R163" s="170">
        <f>1+N163</f>
        <v>166</v>
      </c>
      <c r="V163" s="170">
        <f>1+R163</f>
        <v>167</v>
      </c>
      <c r="Z163" s="170">
        <f>1+V163</f>
        <v>168</v>
      </c>
      <c r="AD163" s="170">
        <f>1+Z163</f>
        <v>169</v>
      </c>
      <c r="AH163" s="170">
        <f>1+AD163</f>
        <v>170</v>
      </c>
      <c r="AL163" s="170">
        <f>1+AH163</f>
        <v>171</v>
      </c>
      <c r="AP163" s="167"/>
      <c r="AQ163" s="166"/>
      <c r="AT163" s="171"/>
      <c r="AV163" s="332"/>
      <c r="AW163" s="332"/>
    </row>
    <row r="164" spans="1:56" x14ac:dyDescent="0.3">
      <c r="A164" s="139"/>
      <c r="B164" s="151" t="s">
        <v>576</v>
      </c>
      <c r="C164" s="151" t="s">
        <v>577</v>
      </c>
      <c r="D164" s="324">
        <f>VLOOKUP(B163,'[80]Location Status'!$A$7:$D$178,4,0)</f>
        <v>403</v>
      </c>
      <c r="E164" s="325"/>
      <c r="F164" s="151" t="s">
        <v>576</v>
      </c>
      <c r="G164" s="151" t="s">
        <v>577</v>
      </c>
      <c r="H164" s="326">
        <f>VLOOKUP(F163,'[80]Location Status'!$A$7:$D$178,4,0)</f>
        <v>350</v>
      </c>
      <c r="I164" s="339"/>
      <c r="J164" s="177" t="s">
        <v>576</v>
      </c>
      <c r="K164" s="177" t="s">
        <v>577</v>
      </c>
      <c r="L164" s="326">
        <f>VLOOKUP(J163,'[80]Location Status'!$A$7:$D$178,4,0)</f>
        <v>354.815</v>
      </c>
      <c r="M164" s="339"/>
      <c r="N164" s="177" t="s">
        <v>576</v>
      </c>
      <c r="O164" s="177" t="s">
        <v>577</v>
      </c>
      <c r="P164" s="326">
        <f>VLOOKUP(N163,'[80]Location Status'!$A$7:$D$178,4,0)</f>
        <v>363</v>
      </c>
      <c r="Q164" s="339"/>
      <c r="R164" s="177" t="s">
        <v>576</v>
      </c>
      <c r="S164" s="177" t="s">
        <v>577</v>
      </c>
      <c r="T164" s="326">
        <f>VLOOKUP(R163,'[80]Location Status'!$A$7:$D$178,4,0)</f>
        <v>437</v>
      </c>
      <c r="U164" s="339"/>
      <c r="V164" s="177" t="s">
        <v>576</v>
      </c>
      <c r="W164" s="177" t="s">
        <v>577</v>
      </c>
      <c r="X164" s="326">
        <f>VLOOKUP(V163,'[80]Location Status'!$A$7:$D$178,4,0)</f>
        <v>347.61599999999999</v>
      </c>
      <c r="Y164" s="339"/>
      <c r="Z164" s="177" t="s">
        <v>576</v>
      </c>
      <c r="AA164" s="177" t="s">
        <v>577</v>
      </c>
      <c r="AB164" s="326">
        <f>VLOOKUP(Z163,'[80]Location Status'!$A$7:$D$178,4,0)</f>
        <v>400</v>
      </c>
      <c r="AC164" s="339"/>
      <c r="AD164" s="173" t="s">
        <v>576</v>
      </c>
      <c r="AE164" s="173" t="s">
        <v>577</v>
      </c>
      <c r="AF164" s="326">
        <f>VLOOKUP(AD163,'[80]Location Status'!$A$7:$D$178,4,0)</f>
        <v>439</v>
      </c>
      <c r="AG164" s="339"/>
      <c r="AH164" s="177" t="s">
        <v>576</v>
      </c>
      <c r="AI164" s="177" t="s">
        <v>577</v>
      </c>
      <c r="AJ164" s="326">
        <f>VLOOKUP(AH163,'[80]Location Status'!$A$7:$D$178,4,0)</f>
        <v>343.60700000000003</v>
      </c>
      <c r="AK164" s="339"/>
      <c r="AL164" s="177" t="s">
        <v>576</v>
      </c>
      <c r="AM164" s="177" t="s">
        <v>577</v>
      </c>
      <c r="AN164" s="172"/>
      <c r="AO164" s="193"/>
      <c r="AP164" s="167"/>
      <c r="AQ164" s="166"/>
      <c r="AR164" s="167"/>
      <c r="AS164" s="166"/>
      <c r="AT164" s="140"/>
      <c r="AV164" s="348">
        <f>D164+H164+L164+P164+T164+X164+AB164+AF164+AJ164+AN164+AR164</f>
        <v>3438.038</v>
      </c>
      <c r="AW164" s="348"/>
      <c r="AY164">
        <v>10</v>
      </c>
      <c r="BB164" s="179"/>
      <c r="BC164" s="179"/>
      <c r="BD164" s="180"/>
    </row>
    <row r="165" spans="1:56" x14ac:dyDescent="0.3">
      <c r="A165" s="139"/>
      <c r="B165" s="151" t="s">
        <v>580</v>
      </c>
      <c r="C165" s="151" t="s">
        <v>581</v>
      </c>
      <c r="F165" s="151" t="s">
        <v>580</v>
      </c>
      <c r="G165" s="151" t="s">
        <v>581</v>
      </c>
      <c r="J165" s="151" t="s">
        <v>580</v>
      </c>
      <c r="K165" s="151" t="s">
        <v>581</v>
      </c>
      <c r="N165" s="151" t="s">
        <v>580</v>
      </c>
      <c r="O165" s="151" t="s">
        <v>581</v>
      </c>
      <c r="R165" s="151" t="s">
        <v>580</v>
      </c>
      <c r="S165" s="151" t="s">
        <v>581</v>
      </c>
      <c r="V165" s="151" t="s">
        <v>580</v>
      </c>
      <c r="W165" s="151" t="s">
        <v>581</v>
      </c>
      <c r="Z165" s="151" t="s">
        <v>580</v>
      </c>
      <c r="AA165" s="151" t="s">
        <v>581</v>
      </c>
      <c r="AD165" s="71" t="s">
        <v>580</v>
      </c>
      <c r="AE165" s="71" t="s">
        <v>581</v>
      </c>
      <c r="AH165" s="151" t="s">
        <v>580</v>
      </c>
      <c r="AI165" s="151" t="s">
        <v>581</v>
      </c>
      <c r="AL165" s="151" t="s">
        <v>580</v>
      </c>
      <c r="AM165" s="151" t="s">
        <v>581</v>
      </c>
      <c r="AP165" s="167"/>
      <c r="AQ165" s="166"/>
      <c r="AT165" s="140"/>
      <c r="AV165" s="251"/>
      <c r="AW165" s="251"/>
    </row>
    <row r="166" spans="1:56" x14ac:dyDescent="0.3">
      <c r="A166" s="139"/>
      <c r="B166" s="337" t="s">
        <v>595</v>
      </c>
      <c r="C166" s="257"/>
      <c r="F166" s="338" t="s">
        <v>441</v>
      </c>
      <c r="G166" s="338"/>
      <c r="J166" s="338" t="s">
        <v>441</v>
      </c>
      <c r="K166" s="338"/>
      <c r="N166" s="338" t="s">
        <v>441</v>
      </c>
      <c r="O166" s="338"/>
      <c r="R166" s="258"/>
      <c r="S166" s="258"/>
      <c r="V166" s="258"/>
      <c r="W166" s="258"/>
      <c r="Z166" s="338" t="s">
        <v>441</v>
      </c>
      <c r="AA166" s="338"/>
      <c r="AD166" s="258"/>
      <c r="AE166" s="258"/>
      <c r="AH166" s="337" t="s">
        <v>595</v>
      </c>
      <c r="AI166" s="257"/>
      <c r="AL166" s="337" t="s">
        <v>595</v>
      </c>
      <c r="AM166" s="257"/>
      <c r="AP166" s="167"/>
      <c r="AQ166" s="166"/>
      <c r="AT166" s="140"/>
      <c r="AV166" s="251"/>
      <c r="AW166" s="251"/>
    </row>
    <row r="167" spans="1:56" x14ac:dyDescent="0.3">
      <c r="A167" s="139"/>
      <c r="B167" s="175" t="str">
        <f>VLOOKUP(B163,'[80]Location Status'!$A$7:$D$178,3,0)</f>
        <v>DA+9</v>
      </c>
      <c r="C167" s="175"/>
      <c r="F167" s="175" t="str">
        <f>VLOOKUP(F163,'[80]Location Status'!$A$7:$D$178,3,0)</f>
        <v>DA+3</v>
      </c>
      <c r="G167" s="175"/>
      <c r="J167" s="175" t="str">
        <f>VLOOKUP(J163,'[80]Location Status'!$A$7:$D$178,3,0)</f>
        <v>DA+0</v>
      </c>
      <c r="K167" s="175"/>
      <c r="N167" s="175" t="str">
        <f>VLOOKUP(N163,'[80]Location Status'!$A$7:$D$178,3,0)</f>
        <v>DD45+0</v>
      </c>
      <c r="O167" s="175"/>
      <c r="R167" s="175" t="str">
        <f>VLOOKUP(R163,'[80]Location Status'!$A$7:$D$178,3,0)</f>
        <v>DA+6</v>
      </c>
      <c r="S167" s="175"/>
      <c r="V167" s="175" t="str">
        <f>VLOOKUP(V163,'[80]Location Status'!$A$7:$D$178,3,0)</f>
        <v>DB1+6</v>
      </c>
      <c r="W167" s="175"/>
      <c r="Z167" s="175" t="str">
        <f>VLOOKUP(Z163,'[80]Location Status'!$A$7:$D$178,3,0)</f>
        <v>DB1+0</v>
      </c>
      <c r="AA167" s="175"/>
      <c r="AD167" s="175" t="str">
        <f>VLOOKUP(AD163,'[80]Location Status'!$A$7:$D$178,3,0)</f>
        <v>DA+6</v>
      </c>
      <c r="AE167" s="175"/>
      <c r="AH167" s="175" t="str">
        <f>VLOOKUP(AH163,'[80]Location Status'!$A$7:$D$178,3,0)</f>
        <v>DB1+9</v>
      </c>
      <c r="AI167" s="175"/>
      <c r="AL167" s="175" t="str">
        <f>VLOOKUP(AL163,'[80]Location Status'!$A$7:$D$178,3,0)</f>
        <v>DC2+0</v>
      </c>
      <c r="AM167" s="175"/>
      <c r="AP167" s="175"/>
      <c r="AQ167" s="175"/>
      <c r="AT167" s="140"/>
      <c r="AV167" s="251"/>
      <c r="AW167" s="251"/>
      <c r="BB167" s="179"/>
      <c r="BC167" s="179"/>
      <c r="BD167" s="180"/>
    </row>
    <row r="168" spans="1:56" ht="15" thickBot="1" x14ac:dyDescent="0.35">
      <c r="A168" s="194"/>
      <c r="B168" s="195"/>
      <c r="C168" s="195"/>
      <c r="D168" s="196"/>
      <c r="E168" s="196"/>
      <c r="F168" s="195"/>
      <c r="G168" s="195"/>
      <c r="H168" s="196"/>
      <c r="I168" s="196"/>
      <c r="J168" s="195"/>
      <c r="K168" s="195"/>
      <c r="L168" s="196"/>
      <c r="M168" s="196"/>
      <c r="N168" s="195"/>
      <c r="O168" s="195"/>
      <c r="P168" s="196"/>
      <c r="Q168" s="196"/>
      <c r="R168" s="195"/>
      <c r="S168" s="195"/>
      <c r="T168" s="196"/>
      <c r="U168" s="196"/>
      <c r="V168" s="195"/>
      <c r="W168" s="195"/>
      <c r="X168" s="196"/>
      <c r="Y168" s="196"/>
      <c r="Z168" s="195"/>
      <c r="AA168" s="195"/>
      <c r="AB168" s="196"/>
      <c r="AC168" s="196"/>
      <c r="AD168" s="195"/>
      <c r="AE168" s="195"/>
      <c r="AF168" s="196"/>
      <c r="AG168" s="196"/>
      <c r="AH168" s="195"/>
      <c r="AI168" s="195"/>
      <c r="AJ168" s="196"/>
      <c r="AK168" s="196"/>
      <c r="AL168" s="195"/>
      <c r="AM168" s="195"/>
      <c r="AN168" s="196"/>
      <c r="AO168" s="196"/>
      <c r="AP168" s="195"/>
      <c r="AQ168" s="195"/>
      <c r="AR168" s="196"/>
      <c r="AS168" s="196"/>
      <c r="AT168" s="197"/>
      <c r="AV168" s="251"/>
      <c r="AW168" s="251"/>
    </row>
    <row r="169" spans="1:56" ht="15" thickBot="1" x14ac:dyDescent="0.35"/>
    <row r="170" spans="1:56" ht="15" thickBot="1" x14ac:dyDescent="0.35">
      <c r="A170" s="342" t="s">
        <v>617</v>
      </c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4"/>
    </row>
    <row r="171" spans="1:56" ht="0.75" customHeight="1" thickBot="1" x14ac:dyDescent="0.35">
      <c r="A171" s="139"/>
      <c r="O171" s="140"/>
    </row>
    <row r="172" spans="1:56" s="206" customFormat="1" ht="24.75" customHeight="1" thickBot="1" x14ac:dyDescent="0.35">
      <c r="A172" s="345" t="s">
        <v>618</v>
      </c>
      <c r="B172" s="346"/>
      <c r="C172" s="346" t="s">
        <v>619</v>
      </c>
      <c r="D172" s="346"/>
      <c r="E172" s="346"/>
      <c r="F172" s="205"/>
      <c r="G172" s="346" t="s">
        <v>620</v>
      </c>
      <c r="H172" s="346"/>
      <c r="I172" s="346"/>
      <c r="J172" s="346" t="s">
        <v>621</v>
      </c>
      <c r="K172" s="346"/>
      <c r="L172" s="346"/>
      <c r="M172" s="346" t="s">
        <v>0</v>
      </c>
      <c r="N172" s="346"/>
      <c r="O172" s="347"/>
      <c r="P172"/>
      <c r="Q172"/>
      <c r="R172"/>
      <c r="S172"/>
      <c r="T172"/>
      <c r="U172"/>
      <c r="V172"/>
      <c r="Y172" s="345" t="s">
        <v>622</v>
      </c>
      <c r="Z172" s="346"/>
      <c r="AA172" s="346"/>
      <c r="AB172" s="346" t="s">
        <v>623</v>
      </c>
      <c r="AC172" s="346"/>
      <c r="AD172" s="346"/>
      <c r="AE172" s="346" t="s">
        <v>569</v>
      </c>
      <c r="AF172" s="346"/>
      <c r="AG172" s="347"/>
    </row>
    <row r="173" spans="1:56" x14ac:dyDescent="0.3">
      <c r="A173" s="268">
        <f>1</f>
        <v>1</v>
      </c>
      <c r="B173" s="264"/>
      <c r="C173" s="349" t="s">
        <v>4</v>
      </c>
      <c r="D173" s="349"/>
      <c r="E173" s="349"/>
      <c r="F173" s="207" t="s">
        <v>624</v>
      </c>
      <c r="G173" s="349">
        <f>'[80]updated Progress'!C185</f>
        <v>10</v>
      </c>
      <c r="H173" s="349"/>
      <c r="I173" s="349"/>
      <c r="J173" s="349">
        <f>'[80]updated Progress'!D185</f>
        <v>9</v>
      </c>
      <c r="K173" s="349"/>
      <c r="L173" s="349"/>
      <c r="M173" s="349">
        <f>'[80]updated Progress'!E185</f>
        <v>1</v>
      </c>
      <c r="N173" s="349"/>
      <c r="O173" s="351"/>
      <c r="W173" s="153"/>
      <c r="X173" s="153"/>
      <c r="Y173" s="354">
        <f>'[80]updated Progress'!N185</f>
        <v>7</v>
      </c>
      <c r="Z173" s="349"/>
      <c r="AA173" s="349"/>
      <c r="AB173" s="349">
        <f>'[80]updated Progress'!O185</f>
        <v>2</v>
      </c>
      <c r="AC173" s="349"/>
      <c r="AD173" s="349"/>
      <c r="AE173" s="350">
        <f>'[80]updated Progress'!Q185</f>
        <v>3</v>
      </c>
      <c r="AF173" s="349"/>
      <c r="AG173" s="351"/>
    </row>
    <row r="174" spans="1:56" x14ac:dyDescent="0.3">
      <c r="A174" s="352">
        <f>A173+1</f>
        <v>2</v>
      </c>
      <c r="B174" s="258"/>
      <c r="C174" s="353" t="s">
        <v>55</v>
      </c>
      <c r="D174" s="353"/>
      <c r="E174" s="353"/>
      <c r="F174" s="198" t="s">
        <v>624</v>
      </c>
      <c r="G174" s="349">
        <f>'[80]updated Progress'!C186</f>
        <v>5</v>
      </c>
      <c r="H174" s="349"/>
      <c r="I174" s="349"/>
      <c r="J174" s="349">
        <f>'[80]updated Progress'!D186</f>
        <v>5</v>
      </c>
      <c r="K174" s="349"/>
      <c r="L174" s="349"/>
      <c r="M174" s="349">
        <f>'[80]updated Progress'!E186</f>
        <v>0</v>
      </c>
      <c r="N174" s="349"/>
      <c r="O174" s="351"/>
      <c r="W174" s="153"/>
      <c r="X174" s="153"/>
      <c r="Y174" s="354">
        <f>'[80]updated Progress'!N186</f>
        <v>5</v>
      </c>
      <c r="Z174" s="349"/>
      <c r="AA174" s="349"/>
      <c r="AB174" s="349">
        <f>'[80]updated Progress'!O186</f>
        <v>0</v>
      </c>
      <c r="AC174" s="349"/>
      <c r="AD174" s="349"/>
      <c r="AE174" s="350">
        <f>'[80]updated Progress'!Q186</f>
        <v>0</v>
      </c>
      <c r="AF174" s="349"/>
      <c r="AG174" s="351"/>
    </row>
    <row r="175" spans="1:56" x14ac:dyDescent="0.3">
      <c r="A175" s="352">
        <f t="shared" ref="A175:A205" si="1">A174+1</f>
        <v>3</v>
      </c>
      <c r="B175" s="258"/>
      <c r="C175" s="353" t="s">
        <v>3</v>
      </c>
      <c r="D175" s="353"/>
      <c r="E175" s="353"/>
      <c r="F175" s="198" t="s">
        <v>624</v>
      </c>
      <c r="G175" s="349">
        <f>'[80]updated Progress'!C187</f>
        <v>44</v>
      </c>
      <c r="H175" s="349"/>
      <c r="I175" s="349"/>
      <c r="J175" s="349">
        <f>'[80]updated Progress'!D187</f>
        <v>31</v>
      </c>
      <c r="K175" s="349"/>
      <c r="L175" s="349"/>
      <c r="M175" s="349">
        <f>'[80]updated Progress'!E187</f>
        <v>13</v>
      </c>
      <c r="N175" s="349"/>
      <c r="O175" s="351"/>
      <c r="W175" s="153"/>
      <c r="X175" s="153"/>
      <c r="Y175" s="354">
        <f>'[80]updated Progress'!N187</f>
        <v>17</v>
      </c>
      <c r="Z175" s="349"/>
      <c r="AA175" s="349"/>
      <c r="AB175" s="349">
        <f>'[80]updated Progress'!O187</f>
        <v>14</v>
      </c>
      <c r="AC175" s="349"/>
      <c r="AD175" s="349"/>
      <c r="AE175" s="350">
        <f>'[80]updated Progress'!Q187</f>
        <v>27</v>
      </c>
      <c r="AF175" s="349"/>
      <c r="AG175" s="351"/>
    </row>
    <row r="176" spans="1:56" x14ac:dyDescent="0.3">
      <c r="A176" s="352">
        <f t="shared" si="1"/>
        <v>4</v>
      </c>
      <c r="B176" s="258"/>
      <c r="C176" s="355" t="s">
        <v>68</v>
      </c>
      <c r="D176" s="353"/>
      <c r="E176" s="353"/>
      <c r="F176" s="198" t="s">
        <v>624</v>
      </c>
      <c r="G176" s="349">
        <f>'[80]updated Progress'!C188</f>
        <v>0</v>
      </c>
      <c r="H176" s="349"/>
      <c r="I176" s="349"/>
      <c r="J176" s="349">
        <f>'[80]updated Progress'!D188</f>
        <v>0</v>
      </c>
      <c r="K176" s="349"/>
      <c r="L176" s="349"/>
      <c r="M176" s="349">
        <f>'[80]updated Progress'!E188</f>
        <v>0</v>
      </c>
      <c r="N176" s="349"/>
      <c r="O176" s="351"/>
      <c r="W176" s="153"/>
      <c r="X176" s="153"/>
      <c r="Y176" s="354">
        <f>'[80]updated Progress'!N188</f>
        <v>0</v>
      </c>
      <c r="Z176" s="349"/>
      <c r="AA176" s="349"/>
      <c r="AB176" s="349">
        <f>'[80]updated Progress'!O188</f>
        <v>0</v>
      </c>
      <c r="AC176" s="349"/>
      <c r="AD176" s="349"/>
      <c r="AE176" s="350">
        <f>'[80]updated Progress'!Q188</f>
        <v>0</v>
      </c>
      <c r="AF176" s="349"/>
      <c r="AG176" s="351"/>
    </row>
    <row r="177" spans="1:33" x14ac:dyDescent="0.3">
      <c r="A177" s="352">
        <f t="shared" si="1"/>
        <v>5</v>
      </c>
      <c r="B177" s="258"/>
      <c r="C177" s="355" t="s">
        <v>2</v>
      </c>
      <c r="D177" s="353"/>
      <c r="E177" s="353"/>
      <c r="F177" s="198" t="s">
        <v>624</v>
      </c>
      <c r="G177" s="349">
        <f>'[80]updated Progress'!C189</f>
        <v>43</v>
      </c>
      <c r="H177" s="349"/>
      <c r="I177" s="349"/>
      <c r="J177" s="349">
        <f>'[80]updated Progress'!D189</f>
        <v>32</v>
      </c>
      <c r="K177" s="349"/>
      <c r="L177" s="349"/>
      <c r="M177" s="349">
        <f>'[80]updated Progress'!E189</f>
        <v>11</v>
      </c>
      <c r="N177" s="349"/>
      <c r="O177" s="351"/>
      <c r="W177" s="153"/>
      <c r="X177" s="153"/>
      <c r="Y177" s="354">
        <f>'[80]updated Progress'!N189</f>
        <v>21</v>
      </c>
      <c r="Z177" s="349"/>
      <c r="AA177" s="349"/>
      <c r="AB177" s="349">
        <f>'[80]updated Progress'!O189</f>
        <v>11</v>
      </c>
      <c r="AC177" s="349"/>
      <c r="AD177" s="349"/>
      <c r="AE177" s="350">
        <f>'[80]updated Progress'!Q189</f>
        <v>22</v>
      </c>
      <c r="AF177" s="349"/>
      <c r="AG177" s="351"/>
    </row>
    <row r="178" spans="1:33" x14ac:dyDescent="0.3">
      <c r="A178" s="352">
        <f t="shared" si="1"/>
        <v>6</v>
      </c>
      <c r="B178" s="258"/>
      <c r="C178" s="353" t="s">
        <v>47</v>
      </c>
      <c r="D178" s="353"/>
      <c r="E178" s="353"/>
      <c r="F178" s="198" t="s">
        <v>624</v>
      </c>
      <c r="G178" s="349">
        <f>'[80]updated Progress'!C190</f>
        <v>14</v>
      </c>
      <c r="H178" s="349"/>
      <c r="I178" s="349"/>
      <c r="J178" s="349">
        <f>'[80]updated Progress'!D190</f>
        <v>11</v>
      </c>
      <c r="K178" s="349"/>
      <c r="L178" s="349"/>
      <c r="M178" s="349">
        <f>'[80]updated Progress'!E190</f>
        <v>3</v>
      </c>
      <c r="N178" s="349"/>
      <c r="O178" s="351"/>
      <c r="W178" s="153"/>
      <c r="X178" s="153"/>
      <c r="Y178" s="354">
        <f>'[80]updated Progress'!N190</f>
        <v>8</v>
      </c>
      <c r="Z178" s="349"/>
      <c r="AA178" s="349"/>
      <c r="AB178" s="349">
        <f>'[80]updated Progress'!O190</f>
        <v>3</v>
      </c>
      <c r="AC178" s="349"/>
      <c r="AD178" s="349"/>
      <c r="AE178" s="350">
        <f>'[80]updated Progress'!Q190</f>
        <v>6</v>
      </c>
      <c r="AF178" s="349"/>
      <c r="AG178" s="351"/>
    </row>
    <row r="179" spans="1:33" x14ac:dyDescent="0.3">
      <c r="A179" s="352">
        <f t="shared" si="1"/>
        <v>7</v>
      </c>
      <c r="B179" s="258"/>
      <c r="C179" s="353" t="s">
        <v>17</v>
      </c>
      <c r="D179" s="353"/>
      <c r="E179" s="353"/>
      <c r="F179" s="198" t="s">
        <v>624</v>
      </c>
      <c r="G179" s="349">
        <f>'[80]updated Progress'!C191</f>
        <v>8</v>
      </c>
      <c r="H179" s="349"/>
      <c r="I179" s="349"/>
      <c r="J179" s="349">
        <f>'[80]updated Progress'!D191</f>
        <v>7</v>
      </c>
      <c r="K179" s="349"/>
      <c r="L179" s="349"/>
      <c r="M179" s="349">
        <f>'[80]updated Progress'!E191</f>
        <v>1</v>
      </c>
      <c r="N179" s="349"/>
      <c r="O179" s="351"/>
      <c r="W179" s="153"/>
      <c r="X179" s="153"/>
      <c r="Y179" s="354">
        <f>'[80]updated Progress'!N191</f>
        <v>3</v>
      </c>
      <c r="Z179" s="349"/>
      <c r="AA179" s="349"/>
      <c r="AB179" s="349">
        <f>'[80]updated Progress'!O191</f>
        <v>4</v>
      </c>
      <c r="AC179" s="349"/>
      <c r="AD179" s="349"/>
      <c r="AE179" s="350">
        <f>'[80]updated Progress'!Q191</f>
        <v>5</v>
      </c>
      <c r="AF179" s="349"/>
      <c r="AG179" s="351"/>
    </row>
    <row r="180" spans="1:33" x14ac:dyDescent="0.3">
      <c r="A180" s="352">
        <f t="shared" si="1"/>
        <v>8</v>
      </c>
      <c r="B180" s="258"/>
      <c r="C180" s="353" t="s">
        <v>89</v>
      </c>
      <c r="D180" s="353"/>
      <c r="E180" s="353"/>
      <c r="F180" s="198" t="s">
        <v>624</v>
      </c>
      <c r="G180" s="349">
        <f>'[80]updated Progress'!C192</f>
        <v>3</v>
      </c>
      <c r="H180" s="349"/>
      <c r="I180" s="349"/>
      <c r="J180" s="349">
        <f>'[80]updated Progress'!D192</f>
        <v>1</v>
      </c>
      <c r="K180" s="349"/>
      <c r="L180" s="349"/>
      <c r="M180" s="349">
        <f>'[80]updated Progress'!E192</f>
        <v>2</v>
      </c>
      <c r="N180" s="349"/>
      <c r="O180" s="351"/>
      <c r="W180" s="153"/>
      <c r="X180" s="153"/>
      <c r="Y180" s="354">
        <f>'[80]updated Progress'!N192</f>
        <v>0</v>
      </c>
      <c r="Z180" s="349"/>
      <c r="AA180" s="349"/>
      <c r="AB180" s="349">
        <f>'[80]updated Progress'!O192</f>
        <v>1</v>
      </c>
      <c r="AC180" s="349"/>
      <c r="AD180" s="349"/>
      <c r="AE180" s="350">
        <f>'[80]updated Progress'!Q192</f>
        <v>3</v>
      </c>
      <c r="AF180" s="349"/>
      <c r="AG180" s="351"/>
    </row>
    <row r="181" spans="1:33" x14ac:dyDescent="0.3">
      <c r="A181" s="352">
        <f t="shared" si="1"/>
        <v>9</v>
      </c>
      <c r="B181" s="258"/>
      <c r="C181" s="355" t="s">
        <v>98</v>
      </c>
      <c r="D181" s="353"/>
      <c r="E181" s="353"/>
      <c r="F181" s="198" t="s">
        <v>624</v>
      </c>
      <c r="G181" s="349">
        <f>'[80]updated Progress'!C193</f>
        <v>0</v>
      </c>
      <c r="H181" s="349"/>
      <c r="I181" s="349"/>
      <c r="J181" s="349">
        <f>'[80]updated Progress'!D193</f>
        <v>0</v>
      </c>
      <c r="K181" s="349"/>
      <c r="L181" s="349"/>
      <c r="M181" s="349">
        <f>'[80]updated Progress'!E193</f>
        <v>0</v>
      </c>
      <c r="N181" s="349"/>
      <c r="O181" s="351"/>
      <c r="W181" s="153"/>
      <c r="X181" s="153"/>
      <c r="Y181" s="354">
        <f>'[80]updated Progress'!N193</f>
        <v>0</v>
      </c>
      <c r="Z181" s="349"/>
      <c r="AA181" s="349"/>
      <c r="AB181" s="349">
        <f>'[80]updated Progress'!O193</f>
        <v>0</v>
      </c>
      <c r="AC181" s="349"/>
      <c r="AD181" s="349"/>
      <c r="AE181" s="350">
        <f>'[80]updated Progress'!Q193</f>
        <v>0</v>
      </c>
      <c r="AF181" s="349"/>
      <c r="AG181" s="351"/>
    </row>
    <row r="182" spans="1:33" x14ac:dyDescent="0.3">
      <c r="A182" s="352">
        <f>A180+1</f>
        <v>9</v>
      </c>
      <c r="B182" s="258"/>
      <c r="C182" s="353" t="s">
        <v>99</v>
      </c>
      <c r="D182" s="353"/>
      <c r="E182" s="353"/>
      <c r="F182" s="198" t="s">
        <v>624</v>
      </c>
      <c r="G182" s="349">
        <f>'[80]updated Progress'!C194</f>
        <v>4</v>
      </c>
      <c r="H182" s="349"/>
      <c r="I182" s="349"/>
      <c r="J182" s="349">
        <f>'[80]updated Progress'!D194</f>
        <v>3</v>
      </c>
      <c r="K182" s="349"/>
      <c r="L182" s="349"/>
      <c r="M182" s="349">
        <f>'[80]updated Progress'!E194</f>
        <v>1</v>
      </c>
      <c r="N182" s="349"/>
      <c r="O182" s="351"/>
      <c r="W182" s="153"/>
      <c r="X182" s="153"/>
      <c r="Y182" s="354">
        <f>'[80]updated Progress'!N194</f>
        <v>0</v>
      </c>
      <c r="Z182" s="349"/>
      <c r="AA182" s="349"/>
      <c r="AB182" s="349">
        <f>'[80]updated Progress'!O194</f>
        <v>3</v>
      </c>
      <c r="AC182" s="349"/>
      <c r="AD182" s="349"/>
      <c r="AE182" s="350">
        <f>'[80]updated Progress'!Q194</f>
        <v>4</v>
      </c>
      <c r="AF182" s="349"/>
      <c r="AG182" s="351"/>
    </row>
    <row r="183" spans="1:33" x14ac:dyDescent="0.3">
      <c r="A183" s="352">
        <f t="shared" si="1"/>
        <v>10</v>
      </c>
      <c r="B183" s="258"/>
      <c r="C183" s="353" t="s">
        <v>93</v>
      </c>
      <c r="D183" s="353"/>
      <c r="E183" s="353"/>
      <c r="F183" s="198" t="s">
        <v>624</v>
      </c>
      <c r="G183" s="349">
        <f>'[80]updated Progress'!C195</f>
        <v>6</v>
      </c>
      <c r="H183" s="349"/>
      <c r="I183" s="349"/>
      <c r="J183" s="349">
        <f>'[80]updated Progress'!D195</f>
        <v>6</v>
      </c>
      <c r="K183" s="349"/>
      <c r="L183" s="349"/>
      <c r="M183" s="349">
        <f>'[80]updated Progress'!E195</f>
        <v>0</v>
      </c>
      <c r="N183" s="349"/>
      <c r="O183" s="351"/>
      <c r="W183" s="153"/>
      <c r="X183" s="153"/>
      <c r="Y183" s="354">
        <f>'[80]updated Progress'!N195</f>
        <v>0</v>
      </c>
      <c r="Z183" s="349"/>
      <c r="AA183" s="349"/>
      <c r="AB183" s="349">
        <f>'[80]updated Progress'!O195</f>
        <v>6</v>
      </c>
      <c r="AC183" s="349"/>
      <c r="AD183" s="349"/>
      <c r="AE183" s="350">
        <f>'[80]updated Progress'!Q195</f>
        <v>6</v>
      </c>
      <c r="AF183" s="349"/>
      <c r="AG183" s="351"/>
    </row>
    <row r="184" spans="1:33" x14ac:dyDescent="0.3">
      <c r="A184" s="352">
        <f t="shared" si="1"/>
        <v>11</v>
      </c>
      <c r="B184" s="258"/>
      <c r="C184" s="353" t="s">
        <v>82</v>
      </c>
      <c r="D184" s="353"/>
      <c r="E184" s="353"/>
      <c r="F184" s="198" t="s">
        <v>624</v>
      </c>
      <c r="G184" s="349">
        <f>'[80]updated Progress'!C196</f>
        <v>8</v>
      </c>
      <c r="H184" s="349"/>
      <c r="I184" s="349"/>
      <c r="J184" s="349">
        <f>'[80]updated Progress'!D196</f>
        <v>5</v>
      </c>
      <c r="K184" s="349"/>
      <c r="L184" s="349"/>
      <c r="M184" s="349">
        <f>'[80]updated Progress'!E196</f>
        <v>3</v>
      </c>
      <c r="N184" s="349"/>
      <c r="O184" s="351"/>
      <c r="W184" s="153"/>
      <c r="X184" s="153"/>
      <c r="Y184" s="354">
        <f>'[80]updated Progress'!N196</f>
        <v>0</v>
      </c>
      <c r="Z184" s="349"/>
      <c r="AA184" s="349"/>
      <c r="AB184" s="349">
        <f>'[80]updated Progress'!O196</f>
        <v>5</v>
      </c>
      <c r="AC184" s="349"/>
      <c r="AD184" s="349"/>
      <c r="AE184" s="350">
        <f>'[80]updated Progress'!Q196</f>
        <v>8</v>
      </c>
      <c r="AF184" s="349"/>
      <c r="AG184" s="351"/>
    </row>
    <row r="185" spans="1:33" x14ac:dyDescent="0.3">
      <c r="A185" s="352">
        <f t="shared" si="1"/>
        <v>12</v>
      </c>
      <c r="B185" s="258"/>
      <c r="C185" s="353" t="s">
        <v>100</v>
      </c>
      <c r="D185" s="353"/>
      <c r="E185" s="353"/>
      <c r="F185" s="198" t="s">
        <v>624</v>
      </c>
      <c r="G185" s="349">
        <f>'[80]updated Progress'!C197</f>
        <v>1</v>
      </c>
      <c r="H185" s="349"/>
      <c r="I185" s="349"/>
      <c r="J185" s="349">
        <f>'[80]updated Progress'!D197</f>
        <v>1</v>
      </c>
      <c r="K185" s="349"/>
      <c r="L185" s="349"/>
      <c r="M185" s="349">
        <f>'[80]updated Progress'!E197</f>
        <v>0</v>
      </c>
      <c r="N185" s="349"/>
      <c r="O185" s="351"/>
      <c r="W185" s="153"/>
      <c r="X185" s="153"/>
      <c r="Y185" s="354">
        <f>'[80]updated Progress'!N197</f>
        <v>0</v>
      </c>
      <c r="Z185" s="349"/>
      <c r="AA185" s="349"/>
      <c r="AB185" s="349">
        <f>'[80]updated Progress'!O197</f>
        <v>1</v>
      </c>
      <c r="AC185" s="349"/>
      <c r="AD185" s="349"/>
      <c r="AE185" s="350">
        <f>'[80]updated Progress'!Q197</f>
        <v>1</v>
      </c>
      <c r="AF185" s="349"/>
      <c r="AG185" s="351"/>
    </row>
    <row r="186" spans="1:33" x14ac:dyDescent="0.3">
      <c r="A186" s="352">
        <f t="shared" si="1"/>
        <v>13</v>
      </c>
      <c r="B186" s="258"/>
      <c r="C186" s="353" t="s">
        <v>101</v>
      </c>
      <c r="D186" s="353"/>
      <c r="E186" s="353"/>
      <c r="F186" s="198" t="s">
        <v>624</v>
      </c>
      <c r="G186" s="349">
        <f>'[80]updated Progress'!C198</f>
        <v>1</v>
      </c>
      <c r="H186" s="349"/>
      <c r="I186" s="349"/>
      <c r="J186" s="349">
        <f>'[80]updated Progress'!D198</f>
        <v>1</v>
      </c>
      <c r="K186" s="349"/>
      <c r="L186" s="349"/>
      <c r="M186" s="349">
        <f>'[80]updated Progress'!E198</f>
        <v>0</v>
      </c>
      <c r="N186" s="349"/>
      <c r="O186" s="351"/>
      <c r="W186" s="153"/>
      <c r="X186" s="153"/>
      <c r="Y186" s="354">
        <f>'[80]updated Progress'!N198</f>
        <v>0</v>
      </c>
      <c r="Z186" s="349"/>
      <c r="AA186" s="349"/>
      <c r="AB186" s="349">
        <f>'[80]updated Progress'!O198</f>
        <v>1</v>
      </c>
      <c r="AC186" s="349"/>
      <c r="AD186" s="349"/>
      <c r="AE186" s="350">
        <f>'[80]updated Progress'!Q198</f>
        <v>1</v>
      </c>
      <c r="AF186" s="349"/>
      <c r="AG186" s="351"/>
    </row>
    <row r="187" spans="1:33" x14ac:dyDescent="0.3">
      <c r="A187" s="352">
        <f t="shared" si="1"/>
        <v>14</v>
      </c>
      <c r="B187" s="258"/>
      <c r="C187" s="355" t="s">
        <v>95</v>
      </c>
      <c r="D187" s="353"/>
      <c r="E187" s="353"/>
      <c r="F187" s="198" t="s">
        <v>624</v>
      </c>
      <c r="G187" s="349">
        <f>'[80]updated Progress'!C199</f>
        <v>0</v>
      </c>
      <c r="H187" s="349"/>
      <c r="I187" s="349"/>
      <c r="J187" s="349">
        <f>'[80]updated Progress'!D199</f>
        <v>0</v>
      </c>
      <c r="K187" s="349"/>
      <c r="L187" s="349"/>
      <c r="M187" s="349">
        <f>'[80]updated Progress'!E199</f>
        <v>0</v>
      </c>
      <c r="N187" s="349"/>
      <c r="O187" s="351"/>
      <c r="W187" s="153"/>
      <c r="X187" s="153"/>
      <c r="Y187" s="354">
        <f>'[80]updated Progress'!N199</f>
        <v>0</v>
      </c>
      <c r="Z187" s="349"/>
      <c r="AA187" s="349"/>
      <c r="AB187" s="349">
        <f>'[80]updated Progress'!O199</f>
        <v>0</v>
      </c>
      <c r="AC187" s="349"/>
      <c r="AD187" s="349"/>
      <c r="AE187" s="350">
        <f>'[80]updated Progress'!Q199</f>
        <v>0</v>
      </c>
      <c r="AF187" s="349"/>
      <c r="AG187" s="351"/>
    </row>
    <row r="188" spans="1:33" x14ac:dyDescent="0.3">
      <c r="A188" s="352">
        <f>A189+1</f>
        <v>15</v>
      </c>
      <c r="B188" s="258"/>
      <c r="C188" s="353" t="s">
        <v>625</v>
      </c>
      <c r="D188" s="353"/>
      <c r="E188" s="353"/>
      <c r="F188" s="198" t="s">
        <v>624</v>
      </c>
      <c r="G188" s="349">
        <f>'[80]updated Progress'!C200</f>
        <v>1</v>
      </c>
      <c r="H188" s="349"/>
      <c r="I188" s="349"/>
      <c r="J188" s="349">
        <f>'[80]updated Progress'!D200</f>
        <v>1</v>
      </c>
      <c r="K188" s="349"/>
      <c r="L188" s="349"/>
      <c r="M188" s="349">
        <f>'[80]updated Progress'!E200</f>
        <v>0</v>
      </c>
      <c r="N188" s="349"/>
      <c r="O188" s="351"/>
      <c r="W188" s="153"/>
      <c r="X188" s="153"/>
      <c r="Y188" s="354">
        <f>'[80]updated Progress'!N200</f>
        <v>0</v>
      </c>
      <c r="Z188" s="349"/>
      <c r="AA188" s="349"/>
      <c r="AB188" s="349">
        <f>'[80]updated Progress'!O200</f>
        <v>1</v>
      </c>
      <c r="AC188" s="349"/>
      <c r="AD188" s="349"/>
      <c r="AE188" s="350">
        <f>'[80]updated Progress'!Q200</f>
        <v>1</v>
      </c>
      <c r="AF188" s="349"/>
      <c r="AG188" s="351"/>
    </row>
    <row r="189" spans="1:33" x14ac:dyDescent="0.3">
      <c r="A189" s="352">
        <f>A186+1</f>
        <v>14</v>
      </c>
      <c r="B189" s="258"/>
      <c r="C189" s="353" t="s">
        <v>83</v>
      </c>
      <c r="D189" s="353"/>
      <c r="E189" s="353"/>
      <c r="F189" s="198" t="s">
        <v>624</v>
      </c>
      <c r="G189" s="349">
        <f>'[80]updated Progress'!C201</f>
        <v>4</v>
      </c>
      <c r="H189" s="349"/>
      <c r="I189" s="349"/>
      <c r="J189" s="349">
        <f>'[80]updated Progress'!D201</f>
        <v>3</v>
      </c>
      <c r="K189" s="349"/>
      <c r="L189" s="349"/>
      <c r="M189" s="349">
        <f>'[80]updated Progress'!E201</f>
        <v>1</v>
      </c>
      <c r="N189" s="349"/>
      <c r="O189" s="351"/>
      <c r="W189" s="153"/>
      <c r="X189" s="153"/>
      <c r="Y189" s="354">
        <f>'[80]updated Progress'!N201</f>
        <v>0</v>
      </c>
      <c r="Z189" s="349"/>
      <c r="AA189" s="349"/>
      <c r="AB189" s="349">
        <f>'[80]updated Progress'!O201</f>
        <v>3</v>
      </c>
      <c r="AC189" s="349"/>
      <c r="AD189" s="349"/>
      <c r="AE189" s="350">
        <f>'[80]updated Progress'!Q201</f>
        <v>4</v>
      </c>
      <c r="AF189" s="349"/>
      <c r="AG189" s="351"/>
    </row>
    <row r="190" spans="1:33" x14ac:dyDescent="0.3">
      <c r="A190" s="352">
        <f>A188+1</f>
        <v>16</v>
      </c>
      <c r="B190" s="258"/>
      <c r="C190" s="353" t="s">
        <v>96</v>
      </c>
      <c r="D190" s="353"/>
      <c r="E190" s="353"/>
      <c r="F190" s="198" t="s">
        <v>624</v>
      </c>
      <c r="G190" s="349">
        <f>'[80]updated Progress'!C202</f>
        <v>0</v>
      </c>
      <c r="H190" s="349"/>
      <c r="I190" s="349"/>
      <c r="J190" s="349">
        <f>'[80]updated Progress'!D202</f>
        <v>0</v>
      </c>
      <c r="K190" s="349"/>
      <c r="L190" s="349"/>
      <c r="M190" s="349">
        <f>'[80]updated Progress'!E202</f>
        <v>0</v>
      </c>
      <c r="N190" s="349"/>
      <c r="O190" s="351"/>
      <c r="W190" s="153"/>
      <c r="X190" s="153"/>
      <c r="Y190" s="354">
        <f>'[80]updated Progress'!N202</f>
        <v>0</v>
      </c>
      <c r="Z190" s="349"/>
      <c r="AA190" s="349"/>
      <c r="AB190" s="349">
        <f>'[80]updated Progress'!O202</f>
        <v>0</v>
      </c>
      <c r="AC190" s="349"/>
      <c r="AD190" s="349"/>
      <c r="AE190" s="350">
        <f>'[80]updated Progress'!Q202</f>
        <v>0</v>
      </c>
      <c r="AF190" s="349"/>
      <c r="AG190" s="351"/>
    </row>
    <row r="191" spans="1:33" x14ac:dyDescent="0.3">
      <c r="A191" s="352">
        <f t="shared" si="1"/>
        <v>17</v>
      </c>
      <c r="B191" s="258"/>
      <c r="C191" s="353" t="s">
        <v>626</v>
      </c>
      <c r="D191" s="353"/>
      <c r="E191" s="353"/>
      <c r="F191" s="198" t="s">
        <v>624</v>
      </c>
      <c r="G191" s="349">
        <f>'[80]updated Progress'!C203</f>
        <v>0</v>
      </c>
      <c r="H191" s="349"/>
      <c r="I191" s="349"/>
      <c r="J191" s="349">
        <f>'[80]updated Progress'!D203</f>
        <v>0</v>
      </c>
      <c r="K191" s="349"/>
      <c r="L191" s="349"/>
      <c r="M191" s="349">
        <f>'[80]updated Progress'!E203</f>
        <v>0</v>
      </c>
      <c r="N191" s="349"/>
      <c r="O191" s="351"/>
      <c r="W191" s="153"/>
      <c r="X191" s="153"/>
      <c r="Y191" s="354">
        <f>'[80]updated Progress'!N203</f>
        <v>0</v>
      </c>
      <c r="Z191" s="349"/>
      <c r="AA191" s="349"/>
      <c r="AB191" s="349">
        <f>'[80]updated Progress'!O203</f>
        <v>0</v>
      </c>
      <c r="AC191" s="349"/>
      <c r="AD191" s="349"/>
      <c r="AE191" s="350">
        <f>'[80]updated Progress'!Q203</f>
        <v>0</v>
      </c>
      <c r="AF191" s="349"/>
      <c r="AG191" s="351"/>
    </row>
    <row r="192" spans="1:33" x14ac:dyDescent="0.3">
      <c r="A192" s="352">
        <f t="shared" si="1"/>
        <v>18</v>
      </c>
      <c r="B192" s="258"/>
      <c r="C192" s="353" t="s">
        <v>627</v>
      </c>
      <c r="D192" s="353"/>
      <c r="E192" s="353"/>
      <c r="F192" s="198" t="s">
        <v>624</v>
      </c>
      <c r="G192" s="349">
        <f>'[80]updated Progress'!C204</f>
        <v>2</v>
      </c>
      <c r="H192" s="349"/>
      <c r="I192" s="349"/>
      <c r="J192" s="349">
        <f>'[80]updated Progress'!D204</f>
        <v>1</v>
      </c>
      <c r="K192" s="349"/>
      <c r="L192" s="349"/>
      <c r="M192" s="349">
        <f>'[80]updated Progress'!E204</f>
        <v>1</v>
      </c>
      <c r="N192" s="349"/>
      <c r="O192" s="351"/>
      <c r="W192" s="153"/>
      <c r="X192" s="153"/>
      <c r="Y192" s="354">
        <f>'[80]updated Progress'!N204</f>
        <v>0</v>
      </c>
      <c r="Z192" s="349"/>
      <c r="AA192" s="349"/>
      <c r="AB192" s="349">
        <f>'[80]updated Progress'!O204</f>
        <v>1</v>
      </c>
      <c r="AC192" s="349"/>
      <c r="AD192" s="349"/>
      <c r="AE192" s="350">
        <f>'[80]updated Progress'!Q204</f>
        <v>2</v>
      </c>
      <c r="AF192" s="349"/>
      <c r="AG192" s="351"/>
    </row>
    <row r="193" spans="1:33" x14ac:dyDescent="0.3">
      <c r="A193" s="352">
        <f t="shared" si="1"/>
        <v>19</v>
      </c>
      <c r="B193" s="258"/>
      <c r="C193" s="353" t="s">
        <v>71</v>
      </c>
      <c r="D193" s="353"/>
      <c r="E193" s="353"/>
      <c r="F193" s="198" t="s">
        <v>624</v>
      </c>
      <c r="G193" s="349">
        <f>'[80]updated Progress'!C205</f>
        <v>3</v>
      </c>
      <c r="H193" s="349"/>
      <c r="I193" s="349"/>
      <c r="J193" s="349">
        <f>'[80]updated Progress'!D205</f>
        <v>3</v>
      </c>
      <c r="K193" s="349"/>
      <c r="L193" s="349"/>
      <c r="M193" s="349">
        <f>'[80]updated Progress'!E205</f>
        <v>0</v>
      </c>
      <c r="N193" s="349"/>
      <c r="O193" s="351"/>
      <c r="W193" s="153"/>
      <c r="X193" s="153"/>
      <c r="Y193" s="354">
        <f>'[80]updated Progress'!N205</f>
        <v>0</v>
      </c>
      <c r="Z193" s="349"/>
      <c r="AA193" s="349"/>
      <c r="AB193" s="349">
        <f>'[80]updated Progress'!O205</f>
        <v>3</v>
      </c>
      <c r="AC193" s="349"/>
      <c r="AD193" s="349"/>
      <c r="AE193" s="350">
        <f>'[80]updated Progress'!Q205</f>
        <v>3</v>
      </c>
      <c r="AF193" s="349"/>
      <c r="AG193" s="351"/>
    </row>
    <row r="194" spans="1:33" x14ac:dyDescent="0.3">
      <c r="A194" s="352">
        <f t="shared" si="1"/>
        <v>20</v>
      </c>
      <c r="B194" s="258"/>
      <c r="C194" s="353" t="s">
        <v>628</v>
      </c>
      <c r="D194" s="353"/>
      <c r="E194" s="353"/>
      <c r="F194" s="198" t="s">
        <v>624</v>
      </c>
      <c r="G194" s="349">
        <f>'[80]updated Progress'!C206</f>
        <v>1</v>
      </c>
      <c r="H194" s="349"/>
      <c r="I194" s="349"/>
      <c r="J194" s="349">
        <f>'[80]updated Progress'!D206</f>
        <v>1</v>
      </c>
      <c r="K194" s="349"/>
      <c r="L194" s="349"/>
      <c r="M194" s="349">
        <f>'[80]updated Progress'!E206</f>
        <v>0</v>
      </c>
      <c r="N194" s="349"/>
      <c r="O194" s="351"/>
      <c r="W194" s="153"/>
      <c r="X194" s="153"/>
      <c r="Y194" s="354">
        <f>'[80]updated Progress'!N206</f>
        <v>0</v>
      </c>
      <c r="Z194" s="349"/>
      <c r="AA194" s="349"/>
      <c r="AB194" s="349">
        <f>'[80]updated Progress'!O206</f>
        <v>1</v>
      </c>
      <c r="AC194" s="349"/>
      <c r="AD194" s="349"/>
      <c r="AE194" s="350">
        <f>'[80]updated Progress'!Q206</f>
        <v>1</v>
      </c>
      <c r="AF194" s="349"/>
      <c r="AG194" s="351"/>
    </row>
    <row r="195" spans="1:33" x14ac:dyDescent="0.3">
      <c r="A195" s="352">
        <f t="shared" si="1"/>
        <v>21</v>
      </c>
      <c r="B195" s="258"/>
      <c r="C195" s="353" t="s">
        <v>629</v>
      </c>
      <c r="D195" s="353"/>
      <c r="E195" s="353"/>
      <c r="F195" s="198" t="s">
        <v>624</v>
      </c>
      <c r="G195" s="349">
        <f>'[80]updated Progress'!C207</f>
        <v>1</v>
      </c>
      <c r="H195" s="349"/>
      <c r="I195" s="349"/>
      <c r="J195" s="349">
        <f>'[80]updated Progress'!D207</f>
        <v>0</v>
      </c>
      <c r="K195" s="349"/>
      <c r="L195" s="349"/>
      <c r="M195" s="349">
        <f>'[80]updated Progress'!E207</f>
        <v>1</v>
      </c>
      <c r="N195" s="349"/>
      <c r="O195" s="351"/>
      <c r="W195" s="153"/>
      <c r="X195" s="153"/>
      <c r="Y195" s="354">
        <f>'[80]updated Progress'!N207</f>
        <v>0</v>
      </c>
      <c r="Z195" s="349"/>
      <c r="AA195" s="349"/>
      <c r="AB195" s="349">
        <f>'[80]updated Progress'!O207</f>
        <v>0</v>
      </c>
      <c r="AC195" s="349"/>
      <c r="AD195" s="349"/>
      <c r="AE195" s="350">
        <f>'[80]updated Progress'!Q207</f>
        <v>1</v>
      </c>
      <c r="AF195" s="349"/>
      <c r="AG195" s="351"/>
    </row>
    <row r="196" spans="1:33" x14ac:dyDescent="0.3">
      <c r="A196" s="352">
        <f t="shared" si="1"/>
        <v>22</v>
      </c>
      <c r="B196" s="258"/>
      <c r="C196" s="353" t="s">
        <v>630</v>
      </c>
      <c r="D196" s="353"/>
      <c r="E196" s="353"/>
      <c r="F196" s="198" t="s">
        <v>624</v>
      </c>
      <c r="G196" s="349">
        <f>'[80]updated Progress'!C208</f>
        <v>0</v>
      </c>
      <c r="H196" s="349"/>
      <c r="I196" s="349"/>
      <c r="J196" s="349">
        <f>'[80]updated Progress'!D208</f>
        <v>0</v>
      </c>
      <c r="K196" s="349"/>
      <c r="L196" s="349"/>
      <c r="M196" s="349">
        <f>'[80]updated Progress'!E208</f>
        <v>0</v>
      </c>
      <c r="N196" s="349"/>
      <c r="O196" s="351"/>
      <c r="W196" s="153"/>
      <c r="X196" s="153"/>
      <c r="Y196" s="354">
        <f>'[80]updated Progress'!N208</f>
        <v>0</v>
      </c>
      <c r="Z196" s="349"/>
      <c r="AA196" s="349"/>
      <c r="AB196" s="349">
        <f>'[80]updated Progress'!O208</f>
        <v>0</v>
      </c>
      <c r="AC196" s="349"/>
      <c r="AD196" s="349"/>
      <c r="AE196" s="350">
        <f>'[80]updated Progress'!Q208</f>
        <v>0</v>
      </c>
      <c r="AF196" s="349"/>
      <c r="AG196" s="351"/>
    </row>
    <row r="197" spans="1:33" x14ac:dyDescent="0.3">
      <c r="A197" s="352">
        <f t="shared" si="1"/>
        <v>23</v>
      </c>
      <c r="B197" s="258"/>
      <c r="C197" s="353" t="s">
        <v>76</v>
      </c>
      <c r="D197" s="353"/>
      <c r="E197" s="353"/>
      <c r="F197" s="198" t="s">
        <v>624</v>
      </c>
      <c r="G197" s="349">
        <f>'[80]updated Progress'!C209</f>
        <v>5</v>
      </c>
      <c r="H197" s="349"/>
      <c r="I197" s="349"/>
      <c r="J197" s="349">
        <f>'[80]updated Progress'!D209</f>
        <v>4</v>
      </c>
      <c r="K197" s="349"/>
      <c r="L197" s="349"/>
      <c r="M197" s="349">
        <f>'[80]updated Progress'!E209</f>
        <v>1</v>
      </c>
      <c r="N197" s="349"/>
      <c r="O197" s="351"/>
      <c r="W197" s="153"/>
      <c r="X197" s="153"/>
      <c r="Y197" s="354">
        <f>'[80]updated Progress'!N209</f>
        <v>0</v>
      </c>
      <c r="Z197" s="349"/>
      <c r="AA197" s="349"/>
      <c r="AB197" s="349">
        <f>'[80]updated Progress'!O209</f>
        <v>4</v>
      </c>
      <c r="AC197" s="349"/>
      <c r="AD197" s="349"/>
      <c r="AE197" s="350">
        <f>'[80]updated Progress'!Q209</f>
        <v>5</v>
      </c>
      <c r="AF197" s="349"/>
      <c r="AG197" s="351"/>
    </row>
    <row r="198" spans="1:33" x14ac:dyDescent="0.3">
      <c r="A198" s="352">
        <f t="shared" si="1"/>
        <v>24</v>
      </c>
      <c r="B198" s="258"/>
      <c r="C198" s="353" t="s">
        <v>81</v>
      </c>
      <c r="D198" s="353"/>
      <c r="E198" s="353"/>
      <c r="F198" s="198" t="s">
        <v>624</v>
      </c>
      <c r="G198" s="349">
        <f>'[80]updated Progress'!C210</f>
        <v>0</v>
      </c>
      <c r="H198" s="349"/>
      <c r="I198" s="349"/>
      <c r="J198" s="349">
        <f>'[80]updated Progress'!D210</f>
        <v>0</v>
      </c>
      <c r="K198" s="349"/>
      <c r="L198" s="349"/>
      <c r="M198" s="349">
        <f>'[80]updated Progress'!E210</f>
        <v>0</v>
      </c>
      <c r="N198" s="349"/>
      <c r="O198" s="351"/>
      <c r="W198" s="153"/>
      <c r="X198" s="153"/>
      <c r="Y198" s="354">
        <f>'[80]updated Progress'!N210</f>
        <v>0</v>
      </c>
      <c r="Z198" s="349"/>
      <c r="AA198" s="349"/>
      <c r="AB198" s="349">
        <f>'[80]updated Progress'!O210</f>
        <v>0</v>
      </c>
      <c r="AC198" s="349"/>
      <c r="AD198" s="349"/>
      <c r="AE198" s="350">
        <f>'[80]updated Progress'!Q210</f>
        <v>0</v>
      </c>
      <c r="AF198" s="349"/>
      <c r="AG198" s="351"/>
    </row>
    <row r="199" spans="1:33" x14ac:dyDescent="0.3">
      <c r="A199" s="352">
        <f t="shared" si="1"/>
        <v>25</v>
      </c>
      <c r="B199" s="258"/>
      <c r="C199" s="353" t="s">
        <v>631</v>
      </c>
      <c r="D199" s="353"/>
      <c r="E199" s="353"/>
      <c r="F199" s="198" t="s">
        <v>624</v>
      </c>
      <c r="G199" s="349">
        <f>'[80]updated Progress'!C211</f>
        <v>2</v>
      </c>
      <c r="H199" s="349"/>
      <c r="I199" s="349"/>
      <c r="J199" s="349">
        <f>'[80]updated Progress'!D211</f>
        <v>1</v>
      </c>
      <c r="K199" s="349"/>
      <c r="L199" s="349"/>
      <c r="M199" s="349">
        <f>'[80]updated Progress'!E211</f>
        <v>1</v>
      </c>
      <c r="N199" s="349"/>
      <c r="O199" s="351"/>
      <c r="W199" s="153"/>
      <c r="X199" s="153"/>
      <c r="Y199" s="354">
        <f>'[80]updated Progress'!N211</f>
        <v>0</v>
      </c>
      <c r="Z199" s="349"/>
      <c r="AA199" s="349"/>
      <c r="AB199" s="349">
        <f>'[80]updated Progress'!O211</f>
        <v>1</v>
      </c>
      <c r="AC199" s="349"/>
      <c r="AD199" s="349"/>
      <c r="AE199" s="350">
        <f>'[80]updated Progress'!Q211</f>
        <v>2</v>
      </c>
      <c r="AF199" s="349"/>
      <c r="AG199" s="351"/>
    </row>
    <row r="200" spans="1:33" x14ac:dyDescent="0.3">
      <c r="A200" s="352">
        <f t="shared" si="1"/>
        <v>26</v>
      </c>
      <c r="B200" s="258"/>
      <c r="C200" s="353" t="s">
        <v>632</v>
      </c>
      <c r="D200" s="353"/>
      <c r="E200" s="353"/>
      <c r="F200" s="198" t="s">
        <v>624</v>
      </c>
      <c r="G200" s="349">
        <f>'[80]updated Progress'!C212</f>
        <v>0</v>
      </c>
      <c r="H200" s="349"/>
      <c r="I200" s="349"/>
      <c r="J200" s="349">
        <f>'[80]updated Progress'!D212</f>
        <v>0</v>
      </c>
      <c r="K200" s="349"/>
      <c r="L200" s="349"/>
      <c r="M200" s="349">
        <f>'[80]updated Progress'!E212</f>
        <v>0</v>
      </c>
      <c r="N200" s="349"/>
      <c r="O200" s="351"/>
      <c r="W200" s="153"/>
      <c r="X200" s="153"/>
      <c r="Y200" s="354">
        <f>'[80]updated Progress'!N212</f>
        <v>0</v>
      </c>
      <c r="Z200" s="349"/>
      <c r="AA200" s="349"/>
      <c r="AB200" s="349">
        <f>'[80]updated Progress'!O212</f>
        <v>0</v>
      </c>
      <c r="AC200" s="349"/>
      <c r="AD200" s="349"/>
      <c r="AE200" s="350">
        <f>'[80]updated Progress'!Q212</f>
        <v>0</v>
      </c>
      <c r="AF200" s="349"/>
      <c r="AG200" s="351"/>
    </row>
    <row r="201" spans="1:33" x14ac:dyDescent="0.3">
      <c r="A201" s="352">
        <f t="shared" si="1"/>
        <v>27</v>
      </c>
      <c r="B201" s="258"/>
      <c r="C201" s="353" t="s">
        <v>86</v>
      </c>
      <c r="D201" s="353"/>
      <c r="E201" s="353"/>
      <c r="F201" s="198" t="s">
        <v>624</v>
      </c>
      <c r="G201" s="349">
        <f>'[80]updated Progress'!C213</f>
        <v>3</v>
      </c>
      <c r="H201" s="349"/>
      <c r="I201" s="349"/>
      <c r="J201" s="349">
        <f>'[80]updated Progress'!D213</f>
        <v>0</v>
      </c>
      <c r="K201" s="349"/>
      <c r="L201" s="349"/>
      <c r="M201" s="349">
        <f>'[80]updated Progress'!E213</f>
        <v>3</v>
      </c>
      <c r="N201" s="349"/>
      <c r="O201" s="351"/>
      <c r="W201" s="153"/>
      <c r="X201" s="153"/>
      <c r="Y201" s="354">
        <f>'[80]updated Progress'!N213</f>
        <v>0</v>
      </c>
      <c r="Z201" s="349"/>
      <c r="AA201" s="349"/>
      <c r="AB201" s="349">
        <f>'[80]updated Progress'!O213</f>
        <v>0</v>
      </c>
      <c r="AC201" s="349"/>
      <c r="AD201" s="349"/>
      <c r="AE201" s="350">
        <f>'[80]updated Progress'!Q213</f>
        <v>3</v>
      </c>
      <c r="AF201" s="349"/>
      <c r="AG201" s="351"/>
    </row>
    <row r="202" spans="1:33" x14ac:dyDescent="0.3">
      <c r="A202" s="352">
        <f t="shared" si="1"/>
        <v>28</v>
      </c>
      <c r="B202" s="258"/>
      <c r="C202" s="353" t="s">
        <v>94</v>
      </c>
      <c r="D202" s="353"/>
      <c r="E202" s="353"/>
      <c r="F202" s="198" t="s">
        <v>624</v>
      </c>
      <c r="G202" s="349">
        <f>'[80]updated Progress'!C214</f>
        <v>0</v>
      </c>
      <c r="H202" s="349"/>
      <c r="I202" s="349"/>
      <c r="J202" s="349">
        <f>'[80]updated Progress'!D214</f>
        <v>0</v>
      </c>
      <c r="K202" s="349"/>
      <c r="L202" s="349"/>
      <c r="M202" s="349">
        <f>'[80]updated Progress'!E214</f>
        <v>0</v>
      </c>
      <c r="N202" s="349"/>
      <c r="O202" s="351"/>
      <c r="W202" s="153"/>
      <c r="X202" s="153"/>
      <c r="Y202" s="354">
        <f>'[80]updated Progress'!N214</f>
        <v>0</v>
      </c>
      <c r="Z202" s="349"/>
      <c r="AA202" s="349"/>
      <c r="AB202" s="349">
        <f>'[80]updated Progress'!O214</f>
        <v>0</v>
      </c>
      <c r="AC202" s="349"/>
      <c r="AD202" s="349"/>
      <c r="AE202" s="350">
        <f>'[80]updated Progress'!Q214</f>
        <v>0</v>
      </c>
      <c r="AF202" s="349"/>
      <c r="AG202" s="351"/>
    </row>
    <row r="203" spans="1:33" x14ac:dyDescent="0.3">
      <c r="A203" s="352">
        <f t="shared" si="1"/>
        <v>29</v>
      </c>
      <c r="B203" s="258"/>
      <c r="C203" s="353" t="s">
        <v>633</v>
      </c>
      <c r="D203" s="353"/>
      <c r="E203" s="353"/>
      <c r="F203" s="198" t="s">
        <v>624</v>
      </c>
      <c r="G203" s="349">
        <f>'[80]updated Progress'!C215</f>
        <v>0</v>
      </c>
      <c r="H203" s="349"/>
      <c r="I203" s="349"/>
      <c r="J203" s="349">
        <f>'[80]updated Progress'!D215</f>
        <v>0</v>
      </c>
      <c r="K203" s="349"/>
      <c r="L203" s="349"/>
      <c r="M203" s="349">
        <f>'[80]updated Progress'!E215</f>
        <v>0</v>
      </c>
      <c r="N203" s="349"/>
      <c r="O203" s="351"/>
      <c r="W203" s="153"/>
      <c r="X203" s="153"/>
      <c r="Y203" s="354">
        <f>'[80]updated Progress'!N215</f>
        <v>0</v>
      </c>
      <c r="Z203" s="349"/>
      <c r="AA203" s="349"/>
      <c r="AB203" s="349">
        <f>'[80]updated Progress'!O215</f>
        <v>0</v>
      </c>
      <c r="AC203" s="349"/>
      <c r="AD203" s="349"/>
      <c r="AE203" s="350">
        <f>'[80]updated Progress'!Q215</f>
        <v>0</v>
      </c>
      <c r="AF203" s="349"/>
      <c r="AG203" s="351"/>
    </row>
    <row r="204" spans="1:33" x14ac:dyDescent="0.3">
      <c r="A204" s="352">
        <f t="shared" si="1"/>
        <v>30</v>
      </c>
      <c r="B204" s="258"/>
      <c r="C204" s="353" t="s">
        <v>92</v>
      </c>
      <c r="D204" s="353"/>
      <c r="E204" s="353"/>
      <c r="F204" s="198" t="s">
        <v>624</v>
      </c>
      <c r="G204" s="349">
        <f>'[80]updated Progress'!C216</f>
        <v>0</v>
      </c>
      <c r="H204" s="349"/>
      <c r="I204" s="349"/>
      <c r="J204" s="349">
        <f>'[80]updated Progress'!D216</f>
        <v>0</v>
      </c>
      <c r="K204" s="349"/>
      <c r="L204" s="349"/>
      <c r="M204" s="349">
        <f>'[80]updated Progress'!E216</f>
        <v>0</v>
      </c>
      <c r="N204" s="349"/>
      <c r="O204" s="351"/>
      <c r="W204" s="153"/>
      <c r="X204" s="153"/>
      <c r="Y204" s="354">
        <f>'[80]updated Progress'!N216</f>
        <v>0</v>
      </c>
      <c r="Z204" s="349"/>
      <c r="AA204" s="349"/>
      <c r="AB204" s="349">
        <f>'[80]updated Progress'!O216</f>
        <v>0</v>
      </c>
      <c r="AC204" s="349"/>
      <c r="AD204" s="349"/>
      <c r="AE204" s="350">
        <f>'[80]updated Progress'!Q216</f>
        <v>0</v>
      </c>
      <c r="AF204" s="349"/>
      <c r="AG204" s="351"/>
    </row>
    <row r="205" spans="1:33" ht="15" thickBot="1" x14ac:dyDescent="0.35">
      <c r="A205" s="364">
        <f t="shared" si="1"/>
        <v>31</v>
      </c>
      <c r="B205" s="365"/>
      <c r="C205" s="366" t="s">
        <v>168</v>
      </c>
      <c r="D205" s="366"/>
      <c r="E205" s="366"/>
      <c r="F205" s="208" t="s">
        <v>624</v>
      </c>
      <c r="G205" s="349">
        <f>'[80]updated Progress'!C217</f>
        <v>2</v>
      </c>
      <c r="H205" s="349"/>
      <c r="I205" s="349"/>
      <c r="J205" s="349">
        <f>'[80]updated Progress'!D217</f>
        <v>0</v>
      </c>
      <c r="K205" s="349"/>
      <c r="L205" s="349"/>
      <c r="M205" s="349">
        <f>'[80]updated Progress'!E217</f>
        <v>2</v>
      </c>
      <c r="N205" s="349"/>
      <c r="O205" s="351"/>
      <c r="W205" s="153"/>
      <c r="X205" s="153"/>
      <c r="Y205" s="367">
        <f>'[80]updated Progress'!N217</f>
        <v>0</v>
      </c>
      <c r="Z205" s="368"/>
      <c r="AA205" s="368"/>
      <c r="AB205" s="368">
        <f>'[80]updated Progress'!O217</f>
        <v>0</v>
      </c>
      <c r="AC205" s="368"/>
      <c r="AD205" s="368"/>
      <c r="AE205" s="369">
        <f>'[80]updated Progress'!Q217</f>
        <v>2</v>
      </c>
      <c r="AF205" s="368"/>
      <c r="AG205" s="370"/>
    </row>
    <row r="206" spans="1:33" ht="15" thickBot="1" x14ac:dyDescent="0.35">
      <c r="A206" s="359"/>
      <c r="B206" s="360"/>
      <c r="C206" s="361" t="s">
        <v>48</v>
      </c>
      <c r="D206" s="361"/>
      <c r="E206" s="361"/>
      <c r="F206" s="209" t="s">
        <v>624</v>
      </c>
      <c r="G206" s="361">
        <f>'[80]updated Progress'!C218</f>
        <v>171</v>
      </c>
      <c r="H206" s="361"/>
      <c r="I206" s="361"/>
      <c r="J206" s="361">
        <f>'[80]updated Progress'!D218</f>
        <v>126</v>
      </c>
      <c r="K206" s="361"/>
      <c r="L206" s="361"/>
      <c r="M206" s="361">
        <f>'[80]updated Progress'!E218</f>
        <v>45</v>
      </c>
      <c r="N206" s="361"/>
      <c r="O206" s="362"/>
      <c r="W206" s="153"/>
      <c r="X206" s="153"/>
      <c r="Y206" s="363">
        <f>'[80]updated Progress'!N218</f>
        <v>61</v>
      </c>
      <c r="Z206" s="356"/>
      <c r="AA206" s="356"/>
      <c r="AB206" s="356">
        <f>'[80]updated Progress'!O218</f>
        <v>65</v>
      </c>
      <c r="AC206" s="356"/>
      <c r="AD206" s="356"/>
      <c r="AE206" s="357">
        <f>'[80]updated Progress'!Q218</f>
        <v>110</v>
      </c>
      <c r="AF206" s="356"/>
      <c r="AG206" s="358"/>
    </row>
    <row r="207" spans="1:33" x14ac:dyDescent="0.3">
      <c r="W207" s="153"/>
      <c r="X207" s="153"/>
    </row>
  </sheetData>
  <mergeCells count="1006">
    <mergeCell ref="AB206:AD206"/>
    <mergeCell ref="AE206:AG206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B53:N53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371" t="s">
        <v>635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72" t="s">
        <v>563</v>
      </c>
      <c r="AN3" s="372"/>
      <c r="AO3" s="276">
        <f ca="1">TODAY()-1</f>
        <v>46029</v>
      </c>
      <c r="AP3" s="275"/>
      <c r="AQ3" s="275"/>
      <c r="AR3" s="275"/>
      <c r="AS3" s="275"/>
      <c r="AT3" s="373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277" t="s">
        <v>564</v>
      </c>
      <c r="M7" s="278"/>
      <c r="N7" s="278"/>
      <c r="O7" s="279"/>
      <c r="R7" t="s">
        <v>463</v>
      </c>
      <c r="AA7" s="280" t="s">
        <v>565</v>
      </c>
      <c r="AB7" s="281"/>
      <c r="AC7" s="281"/>
      <c r="AD7" s="281"/>
      <c r="AE7" s="281"/>
      <c r="AF7" s="282"/>
      <c r="AG7" s="289" t="s">
        <v>566</v>
      </c>
      <c r="AH7" s="290"/>
      <c r="AI7" s="290"/>
      <c r="AJ7" s="295" t="s">
        <v>567</v>
      </c>
      <c r="AK7" s="295"/>
      <c r="AL7" s="295"/>
      <c r="AM7" s="290" t="s">
        <v>568</v>
      </c>
      <c r="AN7" s="290"/>
      <c r="AO7" s="298"/>
      <c r="AP7" s="301" t="s">
        <v>569</v>
      </c>
      <c r="AQ7" s="290"/>
      <c r="AR7" s="298"/>
      <c r="AT7" s="140"/>
    </row>
    <row r="8" spans="1:46" x14ac:dyDescent="0.3">
      <c r="A8" s="139"/>
      <c r="E8" t="s">
        <v>570</v>
      </c>
      <c r="S8" t="s">
        <v>571</v>
      </c>
      <c r="AA8" s="283"/>
      <c r="AB8" s="284"/>
      <c r="AC8" s="284"/>
      <c r="AD8" s="284"/>
      <c r="AE8" s="284"/>
      <c r="AF8" s="285"/>
      <c r="AG8" s="291"/>
      <c r="AH8" s="292"/>
      <c r="AI8" s="292"/>
      <c r="AJ8" s="296"/>
      <c r="AK8" s="296"/>
      <c r="AL8" s="296"/>
      <c r="AM8" s="292"/>
      <c r="AN8" s="292"/>
      <c r="AO8" s="299"/>
      <c r="AP8" s="302"/>
      <c r="AQ8" s="292"/>
      <c r="AR8" s="299"/>
      <c r="AT8" s="140"/>
    </row>
    <row r="9" spans="1:46" ht="15" thickBot="1" x14ac:dyDescent="0.35">
      <c r="A9" s="139"/>
      <c r="L9" s="149"/>
      <c r="M9" s="150"/>
      <c r="N9" s="150"/>
      <c r="O9" s="304"/>
      <c r="P9" s="305"/>
      <c r="AA9" s="286"/>
      <c r="AB9" s="287"/>
      <c r="AC9" s="287"/>
      <c r="AD9" s="287"/>
      <c r="AE9" s="287"/>
      <c r="AF9" s="288"/>
      <c r="AG9" s="293"/>
      <c r="AH9" s="294"/>
      <c r="AI9" s="294"/>
      <c r="AJ9" s="297"/>
      <c r="AK9" s="297"/>
      <c r="AL9" s="297"/>
      <c r="AM9" s="294"/>
      <c r="AN9" s="294"/>
      <c r="AO9" s="300"/>
      <c r="AP9" s="303"/>
      <c r="AQ9" s="294"/>
      <c r="AR9" s="300"/>
      <c r="AT9" s="140"/>
    </row>
    <row r="10" spans="1:46" x14ac:dyDescent="0.3">
      <c r="A10" s="139"/>
      <c r="C10" t="s">
        <v>572</v>
      </c>
      <c r="U10" t="s">
        <v>573</v>
      </c>
      <c r="AA10" s="260" t="s">
        <v>51</v>
      </c>
      <c r="AB10" s="261"/>
      <c r="AC10" s="261"/>
      <c r="AD10" s="261"/>
      <c r="AE10" s="261"/>
      <c r="AF10" s="262"/>
      <c r="AG10" s="263">
        <f>'[81]Location Status'!J4</f>
        <v>34</v>
      </c>
      <c r="AH10" s="264"/>
      <c r="AI10" s="264"/>
      <c r="AJ10" s="265">
        <f>'[81]updated Progress'!I3</f>
        <v>5</v>
      </c>
      <c r="AK10" s="265"/>
      <c r="AL10" s="265"/>
      <c r="AM10" s="266">
        <f>'[81]updated Progress'!L2+'[81]updated Progress'!K2-'[81]updated Progress'!I3</f>
        <v>0</v>
      </c>
      <c r="AN10" s="266"/>
      <c r="AO10" s="267"/>
      <c r="AP10" s="268">
        <f t="shared" ref="AP10:AP15" si="0">AG10-AJ10</f>
        <v>29</v>
      </c>
      <c r="AQ10" s="264"/>
      <c r="AR10" s="269"/>
      <c r="AT10" s="140"/>
    </row>
    <row r="11" spans="1:46" x14ac:dyDescent="0.3">
      <c r="A11" s="139"/>
      <c r="S11" t="s">
        <v>572</v>
      </c>
      <c r="AA11" s="254" t="s">
        <v>574</v>
      </c>
      <c r="AB11" s="255"/>
      <c r="AC11" s="255"/>
      <c r="AD11" s="255"/>
      <c r="AE11" s="255"/>
      <c r="AF11" s="256"/>
      <c r="AG11" s="257">
        <f>AG10</f>
        <v>34</v>
      </c>
      <c r="AH11" s="258"/>
      <c r="AI11" s="258"/>
      <c r="AJ11" s="259">
        <f>'[81]updated Progress'!M2</f>
        <v>2</v>
      </c>
      <c r="AK11" s="259"/>
      <c r="AL11" s="259"/>
      <c r="AM11" s="270"/>
      <c r="AN11" s="270"/>
      <c r="AO11" s="271"/>
      <c r="AP11" s="268">
        <f t="shared" si="0"/>
        <v>32</v>
      </c>
      <c r="AQ11" s="264"/>
      <c r="AR11" s="269"/>
      <c r="AT11" s="140"/>
    </row>
    <row r="12" spans="1:46" x14ac:dyDescent="0.3">
      <c r="A12" s="139"/>
      <c r="C12" t="s">
        <v>575</v>
      </c>
      <c r="I12" s="251"/>
      <c r="J12" s="252"/>
      <c r="K12" s="154" t="s">
        <v>576</v>
      </c>
      <c r="L12" s="154" t="s">
        <v>577</v>
      </c>
      <c r="M12" s="253" t="s">
        <v>578</v>
      </c>
      <c r="N12" s="252"/>
      <c r="O12" s="152" t="s">
        <v>576</v>
      </c>
      <c r="P12" s="152" t="s">
        <v>577</v>
      </c>
      <c r="Q12" s="253"/>
      <c r="R12" s="251"/>
      <c r="AA12" s="254" t="s">
        <v>579</v>
      </c>
      <c r="AB12" s="255"/>
      <c r="AC12" s="255"/>
      <c r="AD12" s="255"/>
      <c r="AE12" s="255"/>
      <c r="AF12" s="256"/>
      <c r="AG12" s="257">
        <f>AG10</f>
        <v>34</v>
      </c>
      <c r="AH12" s="258"/>
      <c r="AI12" s="258"/>
      <c r="AJ12" s="259">
        <f>'[81]updated Progress'!S2</f>
        <v>0</v>
      </c>
      <c r="AK12" s="259"/>
      <c r="AL12" s="259"/>
      <c r="AM12" s="270">
        <f>'[81]updated Progress'!R2</f>
        <v>0</v>
      </c>
      <c r="AN12" s="270"/>
      <c r="AO12" s="271"/>
      <c r="AP12" s="268">
        <f t="shared" si="0"/>
        <v>34</v>
      </c>
      <c r="AQ12" s="264"/>
      <c r="AR12" s="269"/>
      <c r="AT12" s="140"/>
    </row>
    <row r="13" spans="1:46" x14ac:dyDescent="0.3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254" t="s">
        <v>582</v>
      </c>
      <c r="AB13" s="255"/>
      <c r="AC13" s="255"/>
      <c r="AD13" s="255"/>
      <c r="AE13" s="255"/>
      <c r="AF13" s="256"/>
      <c r="AG13" s="257">
        <f>AG10</f>
        <v>34</v>
      </c>
      <c r="AH13" s="258"/>
      <c r="AI13" s="258"/>
      <c r="AJ13" s="259"/>
      <c r="AK13" s="259"/>
      <c r="AL13" s="259"/>
      <c r="AM13" s="270"/>
      <c r="AN13" s="270"/>
      <c r="AO13" s="271"/>
      <c r="AP13" s="268">
        <f t="shared" si="0"/>
        <v>34</v>
      </c>
      <c r="AQ13" s="264"/>
      <c r="AR13" s="269"/>
      <c r="AT13" s="140"/>
    </row>
    <row r="14" spans="1:46" x14ac:dyDescent="0.3">
      <c r="A14" s="139"/>
      <c r="C14" t="s">
        <v>583</v>
      </c>
      <c r="K14" s="321"/>
      <c r="L14" s="321"/>
      <c r="O14" s="258"/>
      <c r="P14" s="258"/>
      <c r="R14" s="155"/>
      <c r="S14" s="155"/>
      <c r="T14" s="155"/>
      <c r="U14" s="155"/>
      <c r="W14" t="s">
        <v>584</v>
      </c>
      <c r="AA14" s="254" t="s">
        <v>585</v>
      </c>
      <c r="AB14" s="255"/>
      <c r="AC14" s="255"/>
      <c r="AD14" s="255"/>
      <c r="AE14" s="255"/>
      <c r="AF14" s="256"/>
      <c r="AG14" s="322">
        <f>'[81]Location Status'!D43/1000</f>
        <v>12.514880000000002</v>
      </c>
      <c r="AH14" s="323"/>
      <c r="AI14" s="323"/>
      <c r="AJ14" s="259"/>
      <c r="AK14" s="259"/>
      <c r="AL14" s="259"/>
      <c r="AM14" s="270"/>
      <c r="AN14" s="270"/>
      <c r="AO14" s="271"/>
      <c r="AP14" s="306">
        <f t="shared" si="0"/>
        <v>12.514880000000002</v>
      </c>
      <c r="AQ14" s="307"/>
      <c r="AR14" s="308"/>
      <c r="AT14" s="140"/>
    </row>
    <row r="15" spans="1:46" ht="15" thickBot="1" x14ac:dyDescent="0.35">
      <c r="A15" s="139"/>
      <c r="K15" s="309"/>
      <c r="L15" s="309"/>
      <c r="O15" s="153"/>
      <c r="P15" s="153"/>
      <c r="AA15" s="310" t="s">
        <v>586</v>
      </c>
      <c r="AB15" s="311"/>
      <c r="AC15" s="311"/>
      <c r="AD15" s="311"/>
      <c r="AE15" s="311"/>
      <c r="AF15" s="312"/>
      <c r="AG15" s="313">
        <f>AG14</f>
        <v>12.514880000000002</v>
      </c>
      <c r="AH15" s="314"/>
      <c r="AI15" s="314"/>
      <c r="AJ15" s="315"/>
      <c r="AK15" s="315"/>
      <c r="AL15" s="315"/>
      <c r="AM15" s="316"/>
      <c r="AN15" s="316"/>
      <c r="AO15" s="317"/>
      <c r="AP15" s="318">
        <f t="shared" si="0"/>
        <v>12.514880000000002</v>
      </c>
      <c r="AQ15" s="319"/>
      <c r="AR15" s="320"/>
      <c r="AT15" s="140"/>
    </row>
    <row r="16" spans="1:46" x14ac:dyDescent="0.3">
      <c r="A16" s="139"/>
      <c r="F16" t="s">
        <v>469</v>
      </c>
      <c r="K16" s="329" t="s">
        <v>587</v>
      </c>
      <c r="L16" s="329"/>
      <c r="M16" s="329"/>
      <c r="N16" s="329"/>
      <c r="O16" s="329"/>
      <c r="P16" s="32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">
      <c r="A25" s="139"/>
      <c r="N25" s="183"/>
      <c r="O25" s="216"/>
      <c r="P25" s="217"/>
      <c r="Q25" s="217"/>
      <c r="R25" s="183" t="s">
        <v>636</v>
      </c>
      <c r="S25" s="183"/>
      <c r="T25" s="183"/>
      <c r="U25" s="183"/>
      <c r="V25" s="183" t="s">
        <v>636</v>
      </c>
      <c r="W25" s="183"/>
      <c r="X25" s="183"/>
      <c r="AT25" s="140"/>
      <c r="AV25" s="251">
        <f>SUM(AV27:AW64)</f>
        <v>12514.88</v>
      </c>
      <c r="AW25" s="251"/>
      <c r="AX25" s="164"/>
      <c r="AY25" s="331">
        <f>SUM(AY27:AZ64)</f>
        <v>34</v>
      </c>
      <c r="AZ25" s="331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4"/>
      <c r="K26" s="325"/>
      <c r="L26" s="166"/>
      <c r="M26" s="218"/>
      <c r="N26" s="219" t="s">
        <v>637</v>
      </c>
      <c r="O26" s="219"/>
      <c r="P26" s="218"/>
      <c r="Q26" s="166"/>
      <c r="R26" s="324" t="str">
        <f>VLOOKUP(R28,'[81]Location Status'!$A$7:$D$42,2,0)</f>
        <v>1/0</v>
      </c>
      <c r="S26" s="325"/>
      <c r="T26" s="166"/>
      <c r="U26" s="166"/>
      <c r="V26" s="324" t="str">
        <f>VLOOKUP(V28,'[81]Location Status'!$A$7:$D$42,2,0)</f>
        <v>2/0</v>
      </c>
      <c r="W26" s="325"/>
      <c r="X26" s="166"/>
      <c r="Y26" s="166"/>
      <c r="Z26" s="324" t="str">
        <f>VLOOKUP(Z28,'[81]Location Status'!$A$7:$D$42,2,0)</f>
        <v>2/1</v>
      </c>
      <c r="AA26" s="325"/>
      <c r="AB26" s="166"/>
      <c r="AC26" s="166"/>
      <c r="AD26" s="324" t="str">
        <f>VLOOKUP(AD28,'[81]Location Status'!$A$7:$D$42,2,0)</f>
        <v>2/2</v>
      </c>
      <c r="AE26" s="325"/>
      <c r="AF26" s="166"/>
      <c r="AG26" s="166"/>
      <c r="AH26" s="324" t="str">
        <f>VLOOKUP(AH28,'[81]Location Status'!$A$7:$D$42,2,0)</f>
        <v>2/3</v>
      </c>
      <c r="AI26" s="325"/>
      <c r="AJ26" s="166"/>
      <c r="AK26" s="166"/>
      <c r="AL26" s="324" t="str">
        <f>VLOOKUP(AL28,'[81]Location Status'!$A$7:$D$42,2,0)</f>
        <v>2/4</v>
      </c>
      <c r="AM26" s="325"/>
      <c r="AN26" s="166"/>
      <c r="AO26" s="166"/>
      <c r="AP26" s="324" t="str">
        <f>VLOOKUP(AP28,'[81]Location Status'!$A$7:$D$42,2,0)</f>
        <v>3/0</v>
      </c>
      <c r="AQ26" s="32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26"/>
      <c r="M29" s="327"/>
      <c r="N29" s="220"/>
      <c r="O29" s="220"/>
      <c r="P29" s="328">
        <f>VLOOKUP(N28,'[81]Location Status'!$A$7:$D$42,4,0)</f>
        <v>41.991</v>
      </c>
      <c r="Q29" s="327"/>
      <c r="R29" s="71" t="s">
        <v>576</v>
      </c>
      <c r="S29" s="71" t="s">
        <v>577</v>
      </c>
      <c r="T29" s="328">
        <f>VLOOKUP(R28,'[81]Location Status'!$A$7:$D$42,4,0)</f>
        <v>278.58600000000001</v>
      </c>
      <c r="U29" s="327"/>
      <c r="V29" s="173" t="s">
        <v>576</v>
      </c>
      <c r="W29" s="173" t="s">
        <v>577</v>
      </c>
      <c r="X29" s="328">
        <f>VLOOKUP(V28,'[81]Location Status'!$A$7:$D$42,4,0)</f>
        <v>258</v>
      </c>
      <c r="Y29" s="327"/>
      <c r="Z29" s="177" t="s">
        <v>576</v>
      </c>
      <c r="AA29" s="177" t="s">
        <v>577</v>
      </c>
      <c r="AB29" s="328">
        <f>VLOOKUP(Z28,'[81]Location Status'!$A$7:$D$42,4,0)</f>
        <v>310</v>
      </c>
      <c r="AC29" s="327"/>
      <c r="AD29" s="177" t="s">
        <v>576</v>
      </c>
      <c r="AE29" s="177" t="s">
        <v>577</v>
      </c>
      <c r="AF29" s="328">
        <f>VLOOKUP(AD28,'[81]Location Status'!$A$7:$D$42,4,0)</f>
        <v>362</v>
      </c>
      <c r="AG29" s="327"/>
      <c r="AH29" s="176" t="s">
        <v>576</v>
      </c>
      <c r="AI29" s="176" t="s">
        <v>577</v>
      </c>
      <c r="AJ29" s="328">
        <f>VLOOKUP(AH28,'[81]Location Status'!$A$7:$D$42,4,0)</f>
        <v>384</v>
      </c>
      <c r="AK29" s="327"/>
      <c r="AL29" s="176" t="s">
        <v>576</v>
      </c>
      <c r="AM29" s="176" t="s">
        <v>577</v>
      </c>
      <c r="AN29" s="328">
        <f>VLOOKUP(AL28,'[81]Location Status'!$A$7:$D$42,4,0)</f>
        <v>377.01400000000001</v>
      </c>
      <c r="AO29" s="327"/>
      <c r="AP29" s="173" t="s">
        <v>576</v>
      </c>
      <c r="AQ29" s="173" t="s">
        <v>577</v>
      </c>
      <c r="AR29" s="326">
        <f>VLOOKUP(AP28,'[81]Location Status'!$A$7:$D$42,4,0)</f>
        <v>460</v>
      </c>
      <c r="AS29" s="326"/>
      <c r="AT29" s="171"/>
      <c r="AV29" s="251">
        <f>D29+H29+L29+P29+T29+X29+AB29+AF29+AJ29+AN29+AR29</f>
        <v>2471.5909999999999</v>
      </c>
      <c r="AW29" s="251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251"/>
      <c r="AW30" s="251"/>
    </row>
    <row r="31" spans="1:52" x14ac:dyDescent="0.3">
      <c r="A31" s="139"/>
      <c r="N31" s="374"/>
      <c r="O31" s="374"/>
      <c r="R31" s="258"/>
      <c r="S31" s="258"/>
      <c r="V31" s="258"/>
      <c r="W31" s="258"/>
      <c r="Z31" s="258" t="s">
        <v>441</v>
      </c>
      <c r="AA31" s="258"/>
      <c r="AD31" s="258" t="s">
        <v>595</v>
      </c>
      <c r="AE31" s="258"/>
      <c r="AH31" s="258" t="s">
        <v>441</v>
      </c>
      <c r="AI31" s="258"/>
      <c r="AL31" s="258"/>
      <c r="AM31" s="258"/>
      <c r="AP31" s="258"/>
      <c r="AQ31" s="258"/>
      <c r="AT31" s="171"/>
      <c r="AV31" s="251"/>
      <c r="AW31" s="251"/>
    </row>
    <row r="32" spans="1:52" x14ac:dyDescent="0.3">
      <c r="A32" s="139"/>
      <c r="F32" s="174"/>
      <c r="J32" s="167"/>
      <c r="K32" s="166"/>
      <c r="N32" s="324">
        <f>VLOOKUP(N28,'[81]Location Status'!$A$7:$D$42,3,0)</f>
        <v>0</v>
      </c>
      <c r="O32" s="325"/>
      <c r="R32" s="324" t="str">
        <f>VLOOKUP(R28,'[81]Location Status'!$A$7:$D$42,3,0)</f>
        <v>DD60+0</v>
      </c>
      <c r="S32" s="325"/>
      <c r="V32" s="324" t="str">
        <f>VLOOKUP(V28,'[81]Location Status'!$A$7:$D$42,3,0)</f>
        <v>DD60+0</v>
      </c>
      <c r="W32" s="325"/>
      <c r="Z32" s="324" t="str">
        <f>VLOOKUP(Z28,'[81]Location Status'!$A$7:$D$42,3,0)</f>
        <v>DA+0</v>
      </c>
      <c r="AA32" s="325"/>
      <c r="AD32" s="212" t="str">
        <f>VLOOKUP(AD28,'[81]Location Status'!$A$7:$D$42,3,0)</f>
        <v>DA+0</v>
      </c>
      <c r="AE32" s="68"/>
      <c r="AH32" s="324" t="str">
        <f>VLOOKUP(AH28,'[81]Location Status'!$A$7:$D$42,3,0)</f>
        <v>DA+0</v>
      </c>
      <c r="AI32" s="325"/>
      <c r="AL32" s="324" t="str">
        <f>VLOOKUP(AL28,'[81]Location Status'!$A$7:$D$42,3,0)</f>
        <v>DA+0</v>
      </c>
      <c r="AM32" s="325"/>
      <c r="AP32" s="324" t="str">
        <f>VLOOKUP(AP28,'[81]Location Status'!$A$7:$D$42,3,0)</f>
        <v>DD45+3</v>
      </c>
      <c r="AQ32" s="325"/>
      <c r="AT32" s="140"/>
      <c r="AV32" s="251"/>
      <c r="AW32" s="251"/>
    </row>
    <row r="33" spans="1:52" x14ac:dyDescent="0.3">
      <c r="A33" s="139"/>
      <c r="R33" s="222" t="s">
        <v>638</v>
      </c>
      <c r="AT33" s="140"/>
      <c r="AV33" s="251"/>
      <c r="AW33" s="251"/>
    </row>
    <row r="34" spans="1:52" x14ac:dyDescent="0.3">
      <c r="A34" s="139"/>
      <c r="AT34" s="140"/>
      <c r="AV34" s="251"/>
      <c r="AW34" s="251"/>
    </row>
    <row r="35" spans="1:52" x14ac:dyDescent="0.3">
      <c r="A35" s="139"/>
      <c r="AT35" s="140"/>
      <c r="AV35" s="251"/>
      <c r="AW35" s="251"/>
    </row>
    <row r="36" spans="1:52" x14ac:dyDescent="0.3">
      <c r="A36" s="165"/>
      <c r="B36" s="324" t="str">
        <f>VLOOKUP(B38,'[81]Location Status'!$A$7:$D$42,2,0)</f>
        <v>3/1</v>
      </c>
      <c r="C36" s="325"/>
      <c r="D36" s="166"/>
      <c r="E36" s="166"/>
      <c r="F36" s="324" t="str">
        <f>VLOOKUP(F38,'[81]Location Status'!$A$7:$D$42,2,0)</f>
        <v>3/2</v>
      </c>
      <c r="G36" s="325"/>
      <c r="H36" s="166"/>
      <c r="I36" s="166"/>
      <c r="J36" s="324" t="str">
        <f>VLOOKUP(J38,'[81]Location Status'!$A$7:$D$42,2,0)</f>
        <v>4/0</v>
      </c>
      <c r="K36" s="325"/>
      <c r="L36" s="166"/>
      <c r="M36" s="166"/>
      <c r="N36" s="324" t="str">
        <f>VLOOKUP(N38,'[81]Location Status'!$A$7:$D$42,2,0)</f>
        <v>4/1</v>
      </c>
      <c r="O36" s="325"/>
      <c r="P36" s="166"/>
      <c r="Q36" s="166"/>
      <c r="R36" s="324" t="str">
        <f>VLOOKUP(R38,'[81]Location Status'!$A$7:$D$42,2,0)</f>
        <v>4/2</v>
      </c>
      <c r="S36" s="325"/>
      <c r="T36" s="166"/>
      <c r="U36" s="166"/>
      <c r="V36" s="324" t="str">
        <f>VLOOKUP(V38,'[81]Location Status'!$A$7:$D$42,2,0)</f>
        <v>4/3</v>
      </c>
      <c r="W36" s="325"/>
      <c r="X36" s="166"/>
      <c r="Y36" s="166"/>
      <c r="Z36" s="324" t="str">
        <f>VLOOKUP(Z38,'[81]Location Status'!$A$7:$D$42,2,0)</f>
        <v>5/0</v>
      </c>
      <c r="AA36" s="325"/>
      <c r="AB36" s="166"/>
      <c r="AC36" s="166"/>
      <c r="AD36" s="324" t="str">
        <f>VLOOKUP(AD38,'[81]Location Status'!$A$7:$D$42,2,0)</f>
        <v>5/1</v>
      </c>
      <c r="AE36" s="325"/>
      <c r="AF36" s="166"/>
      <c r="AG36" s="166"/>
      <c r="AH36" s="324" t="str">
        <f>VLOOKUP(AH38,'[81]Location Status'!$A$7:$D$42,2,0)</f>
        <v>5/2</v>
      </c>
      <c r="AI36" s="325"/>
      <c r="AJ36" s="166"/>
      <c r="AK36" s="166"/>
      <c r="AL36" s="324" t="str">
        <f>VLOOKUP(AL38,'[81]Location Status'!$A$7:$D$42,2,0)</f>
        <v>6/0</v>
      </c>
      <c r="AM36" s="325"/>
      <c r="AN36" s="166"/>
      <c r="AO36" s="166"/>
      <c r="AP36" s="324" t="str">
        <f>VLOOKUP(AP38,'[81]Location Status'!$A$7:$D$42,2,0)</f>
        <v>6/1</v>
      </c>
      <c r="AQ36" s="325"/>
      <c r="AR36" s="166"/>
      <c r="AS36" s="166"/>
      <c r="AT36" s="168"/>
      <c r="AU36" s="166"/>
      <c r="AV36" s="251"/>
      <c r="AW36" s="251"/>
      <c r="AX36" s="166"/>
      <c r="AY36" s="166"/>
      <c r="AZ36" s="166"/>
    </row>
    <row r="37" spans="1:52" x14ac:dyDescent="0.3">
      <c r="A37" s="139"/>
      <c r="AT37" s="140"/>
      <c r="AV37" s="251"/>
      <c r="AW37" s="251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32"/>
      <c r="AW38" s="332"/>
    </row>
    <row r="39" spans="1:52" x14ac:dyDescent="0.3">
      <c r="A39" s="139"/>
      <c r="B39" s="151" t="s">
        <v>576</v>
      </c>
      <c r="C39" s="151" t="s">
        <v>577</v>
      </c>
      <c r="D39" s="328">
        <f>VLOOKUP(B38,'[81]Location Status'!$A$7:$D$42,4,0)</f>
        <v>423</v>
      </c>
      <c r="E39" s="327"/>
      <c r="F39" s="177" t="s">
        <v>576</v>
      </c>
      <c r="G39" s="177" t="s">
        <v>577</v>
      </c>
      <c r="H39" s="328">
        <f>VLOOKUP(F38,'[81]Location Status'!$A$7:$D$42,4,0)</f>
        <v>346.29399999999998</v>
      </c>
      <c r="I39" s="327"/>
      <c r="J39" s="177" t="s">
        <v>576</v>
      </c>
      <c r="K39" s="177" t="s">
        <v>577</v>
      </c>
      <c r="L39" s="328">
        <f>VLOOKUP(J38,'[81]Location Status'!$A$7:$D$42,4,0)</f>
        <v>356</v>
      </c>
      <c r="M39" s="327"/>
      <c r="N39" s="176" t="s">
        <v>576</v>
      </c>
      <c r="O39" s="176" t="s">
        <v>577</v>
      </c>
      <c r="P39" s="328">
        <f>VLOOKUP(N38,'[81]Location Status'!$A$7:$D$42,4,0)</f>
        <v>359</v>
      </c>
      <c r="Q39" s="327"/>
      <c r="R39" s="176" t="s">
        <v>576</v>
      </c>
      <c r="S39" s="176" t="s">
        <v>577</v>
      </c>
      <c r="T39" s="328">
        <f>VLOOKUP(R38,'[81]Location Status'!$A$7:$D$42,4,0)</f>
        <v>365</v>
      </c>
      <c r="U39" s="327"/>
      <c r="V39" s="176" t="s">
        <v>576</v>
      </c>
      <c r="W39" s="176" t="s">
        <v>577</v>
      </c>
      <c r="X39" s="328">
        <f>VLOOKUP(V38,'[81]Location Status'!$A$7:$D$42,4,0)</f>
        <v>392.58100000000002</v>
      </c>
      <c r="Y39" s="327"/>
      <c r="Z39" s="176" t="s">
        <v>576</v>
      </c>
      <c r="AA39" s="176" t="s">
        <v>577</v>
      </c>
      <c r="AB39" s="328">
        <f>VLOOKUP(Z38,'[81]Location Status'!$A$7:$D$42,4,0)</f>
        <v>398</v>
      </c>
      <c r="AC39" s="327"/>
      <c r="AD39" s="176" t="s">
        <v>576</v>
      </c>
      <c r="AE39" s="176" t="s">
        <v>577</v>
      </c>
      <c r="AF39" s="328">
        <f>VLOOKUP(AD38,'[81]Location Status'!$A$7:$D$42,4,0)</f>
        <v>435</v>
      </c>
      <c r="AG39" s="327"/>
      <c r="AH39" s="173" t="s">
        <v>576</v>
      </c>
      <c r="AI39" s="173" t="s">
        <v>577</v>
      </c>
      <c r="AJ39" s="328">
        <f>VLOOKUP(AH38,'[81]Location Status'!$A$7:$D$42,4,0)</f>
        <v>398.53399999999999</v>
      </c>
      <c r="AK39" s="327"/>
      <c r="AL39" s="173" t="s">
        <v>576</v>
      </c>
      <c r="AM39" s="173" t="s">
        <v>577</v>
      </c>
      <c r="AN39" s="328">
        <f>VLOOKUP(AL38,'[81]Location Status'!$A$7:$D$42,4,0)</f>
        <v>383</v>
      </c>
      <c r="AO39" s="327"/>
      <c r="AP39" s="173" t="s">
        <v>576</v>
      </c>
      <c r="AQ39" s="173" t="s">
        <v>577</v>
      </c>
      <c r="AR39" s="334">
        <f>VLOOKUP(AP38,'[81]Location Status'!$A$7:$D$42,4,0)</f>
        <v>386</v>
      </c>
      <c r="AS39" s="335"/>
      <c r="AT39" s="140"/>
      <c r="AV39" s="251">
        <f>D39+H39+L39+P39+T39+X39+AB39+AF39+AJ39+AN39+AR39</f>
        <v>4242.4089999999997</v>
      </c>
      <c r="AW39" s="251"/>
      <c r="AY39">
        <v>11</v>
      </c>
    </row>
    <row r="40" spans="1:52" x14ac:dyDescent="0.3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251"/>
      <c r="AW40" s="251"/>
    </row>
    <row r="41" spans="1:52" x14ac:dyDescent="0.3">
      <c r="A41" s="139"/>
      <c r="B41" s="340" t="s">
        <v>441</v>
      </c>
      <c r="C41" s="341"/>
      <c r="F41" s="340" t="s">
        <v>441</v>
      </c>
      <c r="G41" s="341"/>
      <c r="J41" s="258" t="s">
        <v>595</v>
      </c>
      <c r="K41" s="258"/>
      <c r="N41" s="258" t="s">
        <v>595</v>
      </c>
      <c r="O41" s="258"/>
      <c r="R41" s="258" t="s">
        <v>595</v>
      </c>
      <c r="S41" s="258"/>
      <c r="V41" s="258"/>
      <c r="W41" s="258"/>
      <c r="Z41" s="258"/>
      <c r="AA41" s="258"/>
      <c r="AD41" s="258"/>
      <c r="AE41" s="258"/>
      <c r="AH41" s="258"/>
      <c r="AI41" s="258"/>
      <c r="AL41" s="258"/>
      <c r="AM41" s="258"/>
      <c r="AP41" s="258"/>
      <c r="AQ41" s="258"/>
      <c r="AT41" s="140"/>
      <c r="AV41" s="251"/>
      <c r="AW41" s="251"/>
    </row>
    <row r="42" spans="1:52" x14ac:dyDescent="0.3">
      <c r="A42" s="139"/>
      <c r="B42" s="175" t="str">
        <f>VLOOKUP(B38,'[81]Location Status'!$A$7:$D$42,3,0)</f>
        <v>DB1+9</v>
      </c>
      <c r="C42" s="68"/>
      <c r="F42" s="324" t="str">
        <f>VLOOKUP(F38,'[81]Location Status'!$A$7:$D$42,3,0)</f>
        <v>DA+3</v>
      </c>
      <c r="G42" s="325"/>
      <c r="J42" s="324" t="str">
        <f>VLOOKUP(J38,'[81]Location Status'!$A$7:$D$42,3,0)</f>
        <v>DB2+0</v>
      </c>
      <c r="K42" s="325"/>
      <c r="N42" s="324" t="str">
        <f>VLOOKUP(N38,'[81]Location Status'!$A$7:$D$42,3,0)</f>
        <v>DA+0</v>
      </c>
      <c r="O42" s="325"/>
      <c r="R42" s="324" t="str">
        <f>VLOOKUP(R38,'[81]Location Status'!$A$7:$D$42,3,0)</f>
        <v>DA+0</v>
      </c>
      <c r="S42" s="325"/>
      <c r="V42" s="324" t="str">
        <f>VLOOKUP(V38,'[81]Location Status'!$A$7:$D$42,3,0)</f>
        <v>DA+0</v>
      </c>
      <c r="W42" s="325"/>
      <c r="Z42" s="324" t="str">
        <f>VLOOKUP(Z38,'[81]Location Status'!$A$7:$D$42,3,0)</f>
        <v>DC2+0</v>
      </c>
      <c r="AA42" s="325"/>
      <c r="AD42" s="324" t="str">
        <f>VLOOKUP(AD38,'[81]Location Status'!$A$7:$D$42,3,0)</f>
        <v>DA+3</v>
      </c>
      <c r="AE42" s="325"/>
      <c r="AH42" s="324" t="str">
        <f>VLOOKUP(AH38,'[81]Location Status'!$A$7:$D$42,3,0)</f>
        <v>DA+3</v>
      </c>
      <c r="AI42" s="325"/>
      <c r="AL42" s="324" t="str">
        <f>VLOOKUP(AL38,'[81]Location Status'!$A$7:$D$42,3,0)</f>
        <v>DC1+0</v>
      </c>
      <c r="AM42" s="325"/>
      <c r="AP42" s="324" t="str">
        <f>VLOOKUP(AP38,'[81]Location Status'!$A$7:$D$42,3,0)</f>
        <v>DA+0</v>
      </c>
      <c r="AQ42" s="325"/>
      <c r="AT42" s="140"/>
      <c r="AV42" s="251"/>
      <c r="AW42" s="251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638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251"/>
      <c r="AW43" s="251"/>
    </row>
    <row r="44" spans="1:52" x14ac:dyDescent="0.3">
      <c r="A44" s="139"/>
      <c r="S44" s="182"/>
      <c r="Z44" s="163"/>
      <c r="AT44" s="140"/>
      <c r="AV44" s="251"/>
      <c r="AW44" s="251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251"/>
      <c r="AW45" s="251"/>
    </row>
    <row r="46" spans="1:52" x14ac:dyDescent="0.3">
      <c r="A46" s="165"/>
      <c r="B46" s="324" t="str">
        <f>VLOOKUP(B48,'[81]Location Status'!$A$7:$D$42,2,0)</f>
        <v>6/2</v>
      </c>
      <c r="C46" s="325"/>
      <c r="D46" s="166"/>
      <c r="E46" s="166"/>
      <c r="F46" s="324" t="str">
        <f>VLOOKUP(F48,'[81]Location Status'!$A$7:$D$42,2,0)</f>
        <v>6/3</v>
      </c>
      <c r="G46" s="325"/>
      <c r="H46" s="166"/>
      <c r="I46" s="166"/>
      <c r="J46" s="324" t="str">
        <f>VLOOKUP(J48,'[81]Location Status'!$A$7:$D$42,2,0)</f>
        <v>6/4</v>
      </c>
      <c r="K46" s="325"/>
      <c r="L46" s="166"/>
      <c r="M46" s="166"/>
      <c r="N46" s="324" t="str">
        <f>VLOOKUP(N48,'[81]Location Status'!$A$7:$D$42,2,0)</f>
        <v>6/5</v>
      </c>
      <c r="O46" s="325"/>
      <c r="P46" s="166"/>
      <c r="Q46" s="166"/>
      <c r="R46" s="324" t="str">
        <f>VLOOKUP(R48,'[81]Location Status'!$A$7:$D$42,2,0)</f>
        <v>7/0</v>
      </c>
      <c r="S46" s="325"/>
      <c r="T46" s="166"/>
      <c r="U46" s="166"/>
      <c r="V46" s="324" t="str">
        <f>VLOOKUP(V48,'[81]Location Status'!$A$7:$D$42,2,0)</f>
        <v>7/1</v>
      </c>
      <c r="W46" s="325"/>
      <c r="X46" s="166"/>
      <c r="Y46" s="166"/>
      <c r="Z46" s="324" t="str">
        <f>VLOOKUP(Z48,'[81]Location Status'!$A$7:$D$42,2,0)</f>
        <v>7/2</v>
      </c>
      <c r="AA46" s="325"/>
      <c r="AB46" s="166"/>
      <c r="AC46" s="166"/>
      <c r="AD46" s="324" t="str">
        <f>VLOOKUP(AD48,'[81]Location Status'!$A$7:$D$42,2,0)</f>
        <v>7/3</v>
      </c>
      <c r="AE46" s="325"/>
      <c r="AF46" s="166"/>
      <c r="AG46" s="166"/>
      <c r="AH46" s="324" t="str">
        <f>VLOOKUP(AH48,'[81]Location Status'!$A$7:$D$42,2,0)</f>
        <v>8/0</v>
      </c>
      <c r="AI46" s="325"/>
      <c r="AJ46" s="166"/>
      <c r="AK46" s="166"/>
      <c r="AL46" s="324" t="str">
        <f>VLOOKUP(AL48,'[81]Location Status'!$A$7:$D$42,2,0)</f>
        <v>8/1</v>
      </c>
      <c r="AM46" s="325"/>
      <c r="AN46" s="166"/>
      <c r="AO46" s="166"/>
      <c r="AP46" s="324" t="str">
        <f>VLOOKUP(AP48,'[81]Location Status'!$A$7:$D$42,2,0)</f>
        <v>8/2</v>
      </c>
      <c r="AQ46" s="325"/>
      <c r="AR46" s="166"/>
      <c r="AS46" s="166"/>
      <c r="AT46" s="168"/>
      <c r="AU46" s="166"/>
      <c r="AV46" s="251"/>
      <c r="AW46" s="251"/>
      <c r="AX46" s="166"/>
      <c r="AY46" s="166"/>
      <c r="AZ46" s="166"/>
    </row>
    <row r="47" spans="1:52" x14ac:dyDescent="0.3">
      <c r="A47" s="139"/>
      <c r="AT47" s="140"/>
      <c r="AV47" s="251"/>
      <c r="AW47" s="251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32"/>
      <c r="AW48" s="332"/>
    </row>
    <row r="49" spans="1:56" x14ac:dyDescent="0.3">
      <c r="A49" s="139"/>
      <c r="B49" s="71" t="s">
        <v>576</v>
      </c>
      <c r="C49" s="71" t="s">
        <v>577</v>
      </c>
      <c r="D49" s="328">
        <f>VLOOKUP(B48,'[81]Location Status'!$A$7:$D$42,4,0)</f>
        <v>381</v>
      </c>
      <c r="E49" s="327"/>
      <c r="F49" s="173" t="s">
        <v>576</v>
      </c>
      <c r="G49" s="173" t="s">
        <v>577</v>
      </c>
      <c r="H49" s="328">
        <f>VLOOKUP(F48,'[81]Location Status'!$A$7:$D$42,4,0)</f>
        <v>385</v>
      </c>
      <c r="I49" s="327"/>
      <c r="J49" s="173" t="s">
        <v>576</v>
      </c>
      <c r="K49" s="173" t="s">
        <v>577</v>
      </c>
      <c r="L49" s="328">
        <f>VLOOKUP(J48,'[81]Location Status'!$A$7:$D$42,4,0)</f>
        <v>378</v>
      </c>
      <c r="M49" s="327"/>
      <c r="N49" s="173" t="s">
        <v>576</v>
      </c>
      <c r="O49" s="173" t="s">
        <v>577</v>
      </c>
      <c r="P49" s="328">
        <f>VLOOKUP(N48,'[81]Location Status'!$A$7:$D$42,4,0)</f>
        <v>349.613</v>
      </c>
      <c r="Q49" s="327"/>
      <c r="R49" s="173" t="s">
        <v>576</v>
      </c>
      <c r="S49" s="173" t="s">
        <v>577</v>
      </c>
      <c r="T49" s="328">
        <f>VLOOKUP(R48,'[81]Location Status'!$A$7:$D$42,4,0)</f>
        <v>421</v>
      </c>
      <c r="U49" s="327"/>
      <c r="V49" s="173" t="s">
        <v>576</v>
      </c>
      <c r="W49" s="173" t="s">
        <v>577</v>
      </c>
      <c r="X49" s="328">
        <f>VLOOKUP(V48,'[81]Location Status'!$A$7:$D$42,4,0)</f>
        <v>350</v>
      </c>
      <c r="Y49" s="327"/>
      <c r="Z49" s="173" t="s">
        <v>576</v>
      </c>
      <c r="AA49" s="173" t="s">
        <v>577</v>
      </c>
      <c r="AB49" s="328">
        <f>VLOOKUP(Z48,'[81]Location Status'!$A$7:$D$42,4,0)</f>
        <v>357</v>
      </c>
      <c r="AC49" s="327"/>
      <c r="AD49" s="173" t="s">
        <v>576</v>
      </c>
      <c r="AE49" s="173" t="s">
        <v>577</v>
      </c>
      <c r="AF49" s="334">
        <f>VLOOKUP(AD48,'[81]Location Status'!$A$7:$D$42,4,0)</f>
        <v>469.72699999999998</v>
      </c>
      <c r="AG49" s="336"/>
      <c r="AH49" s="173" t="s">
        <v>576</v>
      </c>
      <c r="AI49" s="173" t="s">
        <v>577</v>
      </c>
      <c r="AJ49" s="328">
        <f>VLOOKUP(AH48,'[81]Location Status'!$A$7:$D$42,4,0)</f>
        <v>329</v>
      </c>
      <c r="AK49" s="327"/>
      <c r="AL49" s="173" t="s">
        <v>576</v>
      </c>
      <c r="AM49" s="173" t="s">
        <v>577</v>
      </c>
      <c r="AN49" s="328">
        <f>VLOOKUP(AL48,'[81]Location Status'!$A$7:$D$42,4,0)</f>
        <v>333</v>
      </c>
      <c r="AO49" s="327"/>
      <c r="AP49" s="173" t="s">
        <v>576</v>
      </c>
      <c r="AQ49" s="173" t="s">
        <v>577</v>
      </c>
      <c r="AR49" s="328">
        <f>VLOOKUP(AP48,'[81]Location Status'!$A$7:$D$42,4,0)</f>
        <v>402.72699999999998</v>
      </c>
      <c r="AS49" s="326"/>
      <c r="AT49" s="140"/>
      <c r="AV49" s="251">
        <f>D49+H49+L49+P49+T49+X49+AB49+AF49+AJ49+AN49+AR49</f>
        <v>4156.067</v>
      </c>
      <c r="AW49" s="251"/>
      <c r="AY49">
        <v>11</v>
      </c>
      <c r="BB49" s="178"/>
      <c r="BC49" s="179"/>
      <c r="BD49" s="180"/>
    </row>
    <row r="50" spans="1:56" x14ac:dyDescent="0.3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251"/>
      <c r="AW50" s="251"/>
      <c r="BB50" s="178"/>
      <c r="BC50" s="179"/>
      <c r="BD50" s="180"/>
    </row>
    <row r="51" spans="1:56" x14ac:dyDescent="0.3">
      <c r="A51" s="139"/>
      <c r="B51" s="258"/>
      <c r="C51" s="258"/>
      <c r="F51" s="258"/>
      <c r="G51" s="258"/>
      <c r="J51" s="258"/>
      <c r="K51" s="258"/>
      <c r="L51" s="223"/>
      <c r="N51" s="258"/>
      <c r="O51" s="258"/>
      <c r="R51" s="258"/>
      <c r="S51" s="258"/>
      <c r="V51" s="258"/>
      <c r="W51" s="258"/>
      <c r="Z51" s="258"/>
      <c r="AA51" s="258"/>
      <c r="AD51" s="258"/>
      <c r="AE51" s="258"/>
      <c r="AH51" s="258"/>
      <c r="AI51" s="258"/>
      <c r="AL51" s="258"/>
      <c r="AM51" s="258"/>
      <c r="AP51" s="258"/>
      <c r="AQ51" s="258"/>
      <c r="AT51" s="140"/>
      <c r="AV51" s="251"/>
      <c r="AW51" s="251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251"/>
      <c r="AW52" s="251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638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251"/>
      <c r="AW53" s="251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251"/>
      <c r="AW54" s="251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251"/>
      <c r="AW55" s="251"/>
    </row>
    <row r="56" spans="1:56" x14ac:dyDescent="0.3">
      <c r="A56" s="165"/>
      <c r="B56" s="324" t="str">
        <f>VLOOKUP(B58,'[81]Location Status'!$A$7:$D$42,2,0)</f>
        <v>9/0</v>
      </c>
      <c r="C56" s="325"/>
      <c r="D56" s="166"/>
      <c r="E56" s="166"/>
      <c r="F56" s="324" t="str">
        <f>VLOOKUP(F58,'[81]Location Status'!$A$7:$D$42,2,0)</f>
        <v>9/1</v>
      </c>
      <c r="G56" s="325"/>
      <c r="H56" s="166"/>
      <c r="I56" s="166"/>
      <c r="J56" s="324" t="str">
        <f>VLOOKUP(J58,'[81]Location Status'!$A$7:$D$42,2,0)</f>
        <v>9/2</v>
      </c>
      <c r="K56" s="325"/>
      <c r="L56" s="166"/>
      <c r="M56" s="166"/>
      <c r="N56" s="324" t="str">
        <f>VLOOKUP(N58,'[81]Location Status'!$A$7:$D$42,2,0)</f>
        <v>10/0</v>
      </c>
      <c r="O56" s="325"/>
      <c r="P56" s="166"/>
      <c r="Q56" s="166"/>
      <c r="R56" s="324" t="str">
        <f>VLOOKUP(R58,'[81]Location Status'!$A$7:$D$42,2,0)</f>
        <v>11/0</v>
      </c>
      <c r="S56" s="325"/>
      <c r="T56" s="166"/>
      <c r="U56" s="166"/>
      <c r="V56" s="324" t="s">
        <v>102</v>
      </c>
      <c r="W56" s="32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251"/>
      <c r="AW56" s="251"/>
      <c r="AX56" s="166"/>
      <c r="AY56" s="166"/>
      <c r="AZ56" s="166"/>
    </row>
    <row r="57" spans="1:56" x14ac:dyDescent="0.3">
      <c r="A57" s="139"/>
      <c r="AT57" s="140"/>
      <c r="AV57" s="251"/>
      <c r="AW57" s="251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32"/>
      <c r="AW58" s="332"/>
    </row>
    <row r="59" spans="1:56" x14ac:dyDescent="0.3">
      <c r="A59" s="139"/>
      <c r="B59" s="71" t="s">
        <v>576</v>
      </c>
      <c r="C59" s="71" t="s">
        <v>577</v>
      </c>
      <c r="D59" s="328">
        <f>VLOOKUP(B58,'[81]Location Status'!$A$7:$D$42,4,0)</f>
        <v>346</v>
      </c>
      <c r="E59" s="327"/>
      <c r="F59" s="173" t="s">
        <v>576</v>
      </c>
      <c r="G59" s="173" t="s">
        <v>577</v>
      </c>
      <c r="H59" s="328">
        <f>VLOOKUP(F58,'[81]Location Status'!$A$7:$D$42,4,0)</f>
        <v>424</v>
      </c>
      <c r="I59" s="327"/>
      <c r="J59" s="173" t="s">
        <v>576</v>
      </c>
      <c r="K59" s="173" t="s">
        <v>577</v>
      </c>
      <c r="L59" s="328">
        <f>VLOOKUP(J58,'[81]Location Status'!$A$7:$D$42,4,0)</f>
        <v>400.44299999999998</v>
      </c>
      <c r="M59" s="327"/>
      <c r="N59" s="173" t="s">
        <v>576</v>
      </c>
      <c r="O59" s="173" t="s">
        <v>577</v>
      </c>
      <c r="P59" s="328">
        <f>VLOOKUP(N58,'[81]Location Status'!$A$7:$D$42,4,0)</f>
        <v>386.37</v>
      </c>
      <c r="Q59" s="327"/>
      <c r="R59" s="173" t="s">
        <v>576</v>
      </c>
      <c r="S59" s="173" t="s">
        <v>577</v>
      </c>
      <c r="T59" s="328">
        <f>VLOOKUP(R58,'[81]Location Status'!$A$7:$D$42,4,0)</f>
        <v>88</v>
      </c>
      <c r="U59" s="326"/>
      <c r="V59" s="224"/>
      <c r="W59" s="225"/>
      <c r="X59" s="172"/>
      <c r="AT59" s="140"/>
      <c r="AV59" s="251">
        <f>D59+H59+L59+P59+T59+X59+AB59+AF59+AJ59+AN59+AR59</f>
        <v>1644.8130000000001</v>
      </c>
      <c r="AW59" s="251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251"/>
      <c r="AW60" s="251"/>
      <c r="BB60" s="178"/>
      <c r="BC60" s="179"/>
      <c r="BD60" s="180"/>
    </row>
    <row r="61" spans="1:56" ht="15" thickBot="1" x14ac:dyDescent="0.35">
      <c r="A61" s="139"/>
      <c r="B61" s="258"/>
      <c r="C61" s="258"/>
      <c r="F61" s="258"/>
      <c r="G61" s="258"/>
      <c r="J61" s="258"/>
      <c r="K61" s="258"/>
      <c r="N61" s="258"/>
      <c r="O61" s="258"/>
      <c r="R61" s="258"/>
      <c r="S61" s="258"/>
      <c r="V61" s="375"/>
      <c r="W61" s="376"/>
      <c r="AT61" s="140"/>
      <c r="AV61" s="251"/>
      <c r="AW61" s="251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251"/>
      <c r="AW62" s="251"/>
      <c r="BB62" s="178"/>
      <c r="BC62" s="179"/>
      <c r="BD62" s="180"/>
    </row>
    <row r="63" spans="1:56" x14ac:dyDescent="0.3">
      <c r="A63" s="139"/>
      <c r="P63" s="174"/>
      <c r="R63" s="155" t="s">
        <v>594</v>
      </c>
      <c r="AT63" s="140"/>
      <c r="AV63" s="251"/>
      <c r="AW63" s="251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251"/>
      <c r="AW64" s="251"/>
    </row>
    <row r="65" spans="1:33" ht="15" thickBot="1" x14ac:dyDescent="0.35"/>
    <row r="66" spans="1:33" ht="15" thickBot="1" x14ac:dyDescent="0.35">
      <c r="A66" s="342" t="s">
        <v>617</v>
      </c>
      <c r="B66" s="343"/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4"/>
    </row>
    <row r="67" spans="1:33" ht="0.75" customHeight="1" thickBot="1" x14ac:dyDescent="0.35">
      <c r="A67" s="139"/>
      <c r="O67" s="140"/>
    </row>
    <row r="68" spans="1:33" s="206" customFormat="1" ht="24.75" customHeight="1" thickBot="1" x14ac:dyDescent="0.35">
      <c r="A68" s="345" t="s">
        <v>618</v>
      </c>
      <c r="B68" s="346"/>
      <c r="C68" s="346" t="s">
        <v>619</v>
      </c>
      <c r="D68" s="346"/>
      <c r="E68" s="346"/>
      <c r="F68" s="205"/>
      <c r="G68" s="346" t="s">
        <v>620</v>
      </c>
      <c r="H68" s="346"/>
      <c r="I68" s="346"/>
      <c r="J68" s="346" t="s">
        <v>621</v>
      </c>
      <c r="K68" s="346"/>
      <c r="L68" s="346"/>
      <c r="M68" s="346" t="s">
        <v>0</v>
      </c>
      <c r="N68" s="346"/>
      <c r="O68" s="347"/>
      <c r="P68"/>
      <c r="Q68"/>
      <c r="R68"/>
      <c r="S68"/>
      <c r="T68"/>
      <c r="U68"/>
      <c r="Y68" s="345" t="s">
        <v>622</v>
      </c>
      <c r="Z68" s="346"/>
      <c r="AA68" s="346"/>
      <c r="AB68" s="346" t="s">
        <v>623</v>
      </c>
      <c r="AC68" s="346"/>
      <c r="AD68" s="346"/>
      <c r="AE68" s="346" t="s">
        <v>569</v>
      </c>
      <c r="AF68" s="346"/>
      <c r="AG68" s="347"/>
    </row>
    <row r="69" spans="1:33" x14ac:dyDescent="0.3">
      <c r="A69" s="268">
        <f>1</f>
        <v>1</v>
      </c>
      <c r="B69" s="264"/>
      <c r="C69" s="349" t="s">
        <v>4</v>
      </c>
      <c r="D69" s="349"/>
      <c r="E69" s="349"/>
      <c r="F69" s="207" t="s">
        <v>624</v>
      </c>
      <c r="G69" s="349">
        <f>'[81]updated Progress'!C49</f>
        <v>0</v>
      </c>
      <c r="H69" s="349"/>
      <c r="I69" s="349"/>
      <c r="J69" s="349">
        <f>'[81]updated Progress'!D49</f>
        <v>0</v>
      </c>
      <c r="K69" s="349"/>
      <c r="L69" s="349"/>
      <c r="M69" s="349">
        <f>'[81]updated Progress'!E49</f>
        <v>0</v>
      </c>
      <c r="N69" s="349"/>
      <c r="O69" s="349"/>
      <c r="V69" s="153"/>
      <c r="W69" s="153"/>
      <c r="X69" s="153"/>
      <c r="Y69" s="354">
        <f>'[81]updated Progress'!M49</f>
        <v>0</v>
      </c>
      <c r="Z69" s="349"/>
      <c r="AA69" s="349"/>
      <c r="AB69" s="349">
        <f>'[81]updated Progress'!N49</f>
        <v>0</v>
      </c>
      <c r="AC69" s="349"/>
      <c r="AD69" s="349"/>
      <c r="AE69" s="350">
        <f>'[81]updated Progress'!O49</f>
        <v>0</v>
      </c>
      <c r="AF69" s="349"/>
      <c r="AG69" s="351"/>
    </row>
    <row r="70" spans="1:33" x14ac:dyDescent="0.3">
      <c r="A70" s="352">
        <f>A69+1</f>
        <v>2</v>
      </c>
      <c r="B70" s="258"/>
      <c r="C70" s="353" t="s">
        <v>55</v>
      </c>
      <c r="D70" s="353"/>
      <c r="E70" s="353"/>
      <c r="F70" s="198" t="s">
        <v>624</v>
      </c>
      <c r="G70" s="349">
        <f>'[81]updated Progress'!C50</f>
        <v>0</v>
      </c>
      <c r="H70" s="349"/>
      <c r="I70" s="349"/>
      <c r="J70" s="349">
        <f>'[81]updated Progress'!D50</f>
        <v>0</v>
      </c>
      <c r="K70" s="349"/>
      <c r="L70" s="349"/>
      <c r="M70" s="349">
        <f>'[81]updated Progress'!E50</f>
        <v>0</v>
      </c>
      <c r="N70" s="349"/>
      <c r="O70" s="349"/>
      <c r="V70" s="153"/>
      <c r="W70" s="153"/>
      <c r="X70" s="153"/>
      <c r="Y70" s="379">
        <f>'[81]updated Progress'!M50</f>
        <v>0</v>
      </c>
      <c r="Z70" s="353"/>
      <c r="AA70" s="353"/>
      <c r="AB70" s="353">
        <f>'[81]updated Progress'!N50</f>
        <v>0</v>
      </c>
      <c r="AC70" s="353"/>
      <c r="AD70" s="353"/>
      <c r="AE70" s="377">
        <f>'[81]updated Progress'!O50</f>
        <v>0</v>
      </c>
      <c r="AF70" s="353"/>
      <c r="AG70" s="378"/>
    </row>
    <row r="71" spans="1:33" x14ac:dyDescent="0.3">
      <c r="A71" s="352">
        <f t="shared" ref="A71:A99" si="1">A70+1</f>
        <v>3</v>
      </c>
      <c r="B71" s="258"/>
      <c r="C71" s="353" t="s">
        <v>3</v>
      </c>
      <c r="D71" s="353"/>
      <c r="E71" s="353"/>
      <c r="F71" s="198" t="s">
        <v>624</v>
      </c>
      <c r="G71" s="349">
        <f>'[81]updated Progress'!C51</f>
        <v>14</v>
      </c>
      <c r="H71" s="349"/>
      <c r="I71" s="349"/>
      <c r="J71" s="349">
        <f>'[81]updated Progress'!D51</f>
        <v>2</v>
      </c>
      <c r="K71" s="349"/>
      <c r="L71" s="349"/>
      <c r="M71" s="349">
        <f>'[81]updated Progress'!E51</f>
        <v>12</v>
      </c>
      <c r="N71" s="349"/>
      <c r="O71" s="349"/>
      <c r="V71" s="153"/>
      <c r="W71" s="153"/>
      <c r="X71" s="153"/>
      <c r="Y71" s="379">
        <f>'[81]updated Progress'!M51</f>
        <v>0</v>
      </c>
      <c r="Z71" s="353"/>
      <c r="AA71" s="353"/>
      <c r="AB71" s="353">
        <f>'[81]updated Progress'!N51</f>
        <v>2</v>
      </c>
      <c r="AC71" s="353"/>
      <c r="AD71" s="353"/>
      <c r="AE71" s="377">
        <f>'[81]updated Progress'!O51</f>
        <v>14</v>
      </c>
      <c r="AF71" s="353"/>
      <c r="AG71" s="378"/>
    </row>
    <row r="72" spans="1:33" x14ac:dyDescent="0.3">
      <c r="A72" s="352">
        <f t="shared" si="1"/>
        <v>4</v>
      </c>
      <c r="B72" s="258"/>
      <c r="C72" s="355" t="s">
        <v>68</v>
      </c>
      <c r="D72" s="353"/>
      <c r="E72" s="353"/>
      <c r="F72" s="198" t="s">
        <v>624</v>
      </c>
      <c r="G72" s="349">
        <f>'[81]updated Progress'!C52</f>
        <v>0</v>
      </c>
      <c r="H72" s="349"/>
      <c r="I72" s="349"/>
      <c r="J72" s="349">
        <f>'[81]updated Progress'!D52</f>
        <v>0</v>
      </c>
      <c r="K72" s="349"/>
      <c r="L72" s="349"/>
      <c r="M72" s="349">
        <f>'[81]updated Progress'!E52</f>
        <v>0</v>
      </c>
      <c r="N72" s="349"/>
      <c r="O72" s="349"/>
      <c r="V72" s="153"/>
      <c r="W72" s="153"/>
      <c r="X72" s="153"/>
      <c r="Y72" s="379">
        <f>'[81]updated Progress'!M52</f>
        <v>0</v>
      </c>
      <c r="Z72" s="353"/>
      <c r="AA72" s="353"/>
      <c r="AB72" s="353">
        <f>'[81]updated Progress'!N52</f>
        <v>0</v>
      </c>
      <c r="AC72" s="353"/>
      <c r="AD72" s="353"/>
      <c r="AE72" s="377">
        <f>'[81]updated Progress'!O52</f>
        <v>0</v>
      </c>
      <c r="AF72" s="353"/>
      <c r="AG72" s="378"/>
    </row>
    <row r="73" spans="1:33" x14ac:dyDescent="0.3">
      <c r="A73" s="352">
        <f t="shared" si="1"/>
        <v>5</v>
      </c>
      <c r="B73" s="258"/>
      <c r="C73" s="353" t="s">
        <v>2</v>
      </c>
      <c r="D73" s="353"/>
      <c r="E73" s="353"/>
      <c r="F73" s="198" t="s">
        <v>624</v>
      </c>
      <c r="G73" s="349">
        <f>'[81]updated Progress'!C53</f>
        <v>5</v>
      </c>
      <c r="H73" s="349"/>
      <c r="I73" s="349"/>
      <c r="J73" s="349">
        <f>'[81]updated Progress'!D53</f>
        <v>1</v>
      </c>
      <c r="K73" s="349"/>
      <c r="L73" s="349"/>
      <c r="M73" s="349">
        <f>'[81]updated Progress'!E53</f>
        <v>4</v>
      </c>
      <c r="N73" s="349"/>
      <c r="O73" s="349"/>
      <c r="V73" s="153"/>
      <c r="W73" s="153"/>
      <c r="X73" s="153"/>
      <c r="Y73" s="379">
        <f>'[81]updated Progress'!M53</f>
        <v>0</v>
      </c>
      <c r="Z73" s="353"/>
      <c r="AA73" s="353"/>
      <c r="AB73" s="353">
        <f>'[81]updated Progress'!N53</f>
        <v>1</v>
      </c>
      <c r="AC73" s="353"/>
      <c r="AD73" s="353"/>
      <c r="AE73" s="377">
        <f>'[81]updated Progress'!O53</f>
        <v>5</v>
      </c>
      <c r="AF73" s="353"/>
      <c r="AG73" s="378"/>
    </row>
    <row r="74" spans="1:33" x14ac:dyDescent="0.3">
      <c r="A74" s="352">
        <f t="shared" si="1"/>
        <v>6</v>
      </c>
      <c r="B74" s="258"/>
      <c r="C74" s="353" t="s">
        <v>47</v>
      </c>
      <c r="D74" s="353"/>
      <c r="E74" s="353"/>
      <c r="F74" s="198" t="s">
        <v>624</v>
      </c>
      <c r="G74" s="349">
        <f>'[81]updated Progress'!C54</f>
        <v>2</v>
      </c>
      <c r="H74" s="349"/>
      <c r="I74" s="349"/>
      <c r="J74" s="349">
        <f>'[81]updated Progress'!D54</f>
        <v>0</v>
      </c>
      <c r="K74" s="349"/>
      <c r="L74" s="349"/>
      <c r="M74" s="349">
        <f>'[81]updated Progress'!E54</f>
        <v>2</v>
      </c>
      <c r="N74" s="349"/>
      <c r="O74" s="349"/>
      <c r="V74" s="153"/>
      <c r="W74" s="153"/>
      <c r="X74" s="153"/>
      <c r="Y74" s="379">
        <f>'[81]updated Progress'!M54</f>
        <v>0</v>
      </c>
      <c r="Z74" s="353"/>
      <c r="AA74" s="353"/>
      <c r="AB74" s="353">
        <f>'[81]updated Progress'!N54</f>
        <v>0</v>
      </c>
      <c r="AC74" s="353"/>
      <c r="AD74" s="353"/>
      <c r="AE74" s="377">
        <f>'[81]updated Progress'!O54</f>
        <v>2</v>
      </c>
      <c r="AF74" s="353"/>
      <c r="AG74" s="378"/>
    </row>
    <row r="75" spans="1:33" x14ac:dyDescent="0.3">
      <c r="A75" s="352">
        <f t="shared" si="1"/>
        <v>7</v>
      </c>
      <c r="B75" s="258"/>
      <c r="C75" s="353" t="s">
        <v>17</v>
      </c>
      <c r="D75" s="353"/>
      <c r="E75" s="353"/>
      <c r="F75" s="198" t="s">
        <v>624</v>
      </c>
      <c r="G75" s="349">
        <f>'[81]updated Progress'!C55</f>
        <v>1</v>
      </c>
      <c r="H75" s="349"/>
      <c r="I75" s="349"/>
      <c r="J75" s="349">
        <f>'[81]updated Progress'!D55</f>
        <v>0</v>
      </c>
      <c r="K75" s="349"/>
      <c r="L75" s="349"/>
      <c r="M75" s="349">
        <f>'[81]updated Progress'!E55</f>
        <v>1</v>
      </c>
      <c r="N75" s="349"/>
      <c r="O75" s="349"/>
      <c r="V75" s="153"/>
      <c r="W75" s="153"/>
      <c r="X75" s="153"/>
      <c r="Y75" s="379">
        <f>'[81]updated Progress'!M55</f>
        <v>0</v>
      </c>
      <c r="Z75" s="353"/>
      <c r="AA75" s="353"/>
      <c r="AB75" s="353">
        <f>'[81]updated Progress'!N55</f>
        <v>0</v>
      </c>
      <c r="AC75" s="353"/>
      <c r="AD75" s="353"/>
      <c r="AE75" s="377">
        <f>'[81]updated Progress'!O55</f>
        <v>1</v>
      </c>
      <c r="AF75" s="353"/>
      <c r="AG75" s="378"/>
    </row>
    <row r="76" spans="1:33" x14ac:dyDescent="0.3">
      <c r="A76" s="352">
        <f t="shared" si="1"/>
        <v>8</v>
      </c>
      <c r="B76" s="258"/>
      <c r="C76" s="353" t="s">
        <v>89</v>
      </c>
      <c r="D76" s="353"/>
      <c r="E76" s="353"/>
      <c r="F76" s="198" t="s">
        <v>624</v>
      </c>
      <c r="G76" s="349">
        <f>'[81]updated Progress'!C56</f>
        <v>0</v>
      </c>
      <c r="H76" s="349"/>
      <c r="I76" s="349"/>
      <c r="J76" s="349">
        <f>'[81]updated Progress'!D56</f>
        <v>0</v>
      </c>
      <c r="K76" s="349"/>
      <c r="L76" s="349"/>
      <c r="M76" s="349">
        <f>'[81]updated Progress'!E56</f>
        <v>0</v>
      </c>
      <c r="N76" s="349"/>
      <c r="O76" s="349"/>
      <c r="V76" s="153"/>
      <c r="W76" s="153"/>
      <c r="X76" s="153"/>
      <c r="Y76" s="379">
        <f>'[81]updated Progress'!M56</f>
        <v>0</v>
      </c>
      <c r="Z76" s="353"/>
      <c r="AA76" s="353"/>
      <c r="AB76" s="353">
        <f>'[81]updated Progress'!N56</f>
        <v>0</v>
      </c>
      <c r="AC76" s="353"/>
      <c r="AD76" s="353"/>
      <c r="AE76" s="377">
        <f>'[81]updated Progress'!O56</f>
        <v>0</v>
      </c>
      <c r="AF76" s="353"/>
      <c r="AG76" s="378"/>
    </row>
    <row r="77" spans="1:33" x14ac:dyDescent="0.3">
      <c r="A77" s="352">
        <f t="shared" si="1"/>
        <v>9</v>
      </c>
      <c r="B77" s="258"/>
      <c r="C77" s="353" t="s">
        <v>99</v>
      </c>
      <c r="D77" s="353"/>
      <c r="E77" s="353"/>
      <c r="F77" s="198" t="s">
        <v>624</v>
      </c>
      <c r="G77" s="349">
        <f>'[81]updated Progress'!C58</f>
        <v>0</v>
      </c>
      <c r="H77" s="349"/>
      <c r="I77" s="349"/>
      <c r="J77" s="349">
        <f>'[81]updated Progress'!D58</f>
        <v>0</v>
      </c>
      <c r="K77" s="349"/>
      <c r="L77" s="349"/>
      <c r="M77" s="349">
        <f>'[81]updated Progress'!E58</f>
        <v>0</v>
      </c>
      <c r="N77" s="349"/>
      <c r="O77" s="349"/>
      <c r="V77" s="153"/>
      <c r="W77" s="153"/>
      <c r="X77" s="153"/>
      <c r="Y77" s="379">
        <f>'[81]updated Progress'!M58</f>
        <v>0</v>
      </c>
      <c r="Z77" s="353"/>
      <c r="AA77" s="353"/>
      <c r="AB77" s="353">
        <f>'[81]updated Progress'!N58</f>
        <v>0</v>
      </c>
      <c r="AC77" s="353"/>
      <c r="AD77" s="353"/>
      <c r="AE77" s="377">
        <f>'[81]updated Progress'!O58</f>
        <v>0</v>
      </c>
      <c r="AF77" s="353"/>
      <c r="AG77" s="378"/>
    </row>
    <row r="78" spans="1:33" x14ac:dyDescent="0.3">
      <c r="A78" s="352">
        <f t="shared" si="1"/>
        <v>10</v>
      </c>
      <c r="B78" s="258"/>
      <c r="C78" s="353" t="s">
        <v>93</v>
      </c>
      <c r="D78" s="353"/>
      <c r="E78" s="353"/>
      <c r="F78" s="198" t="s">
        <v>624</v>
      </c>
      <c r="G78" s="349">
        <f>'[81]updated Progress'!C59</f>
        <v>1</v>
      </c>
      <c r="H78" s="349"/>
      <c r="I78" s="349"/>
      <c r="J78" s="349">
        <f>'[81]updated Progress'!D59</f>
        <v>1</v>
      </c>
      <c r="K78" s="349"/>
      <c r="L78" s="349"/>
      <c r="M78" s="349">
        <f>'[81]updated Progress'!E59</f>
        <v>0</v>
      </c>
      <c r="N78" s="349"/>
      <c r="O78" s="349"/>
      <c r="V78" s="153"/>
      <c r="W78" s="153"/>
      <c r="X78" s="153"/>
      <c r="Y78" s="379">
        <f>'[81]updated Progress'!M59</f>
        <v>0</v>
      </c>
      <c r="Z78" s="353"/>
      <c r="AA78" s="353"/>
      <c r="AB78" s="353">
        <f>'[81]updated Progress'!N59</f>
        <v>1</v>
      </c>
      <c r="AC78" s="353"/>
      <c r="AD78" s="353"/>
      <c r="AE78" s="377">
        <f>'[81]updated Progress'!O59</f>
        <v>1</v>
      </c>
      <c r="AF78" s="353"/>
      <c r="AG78" s="378"/>
    </row>
    <row r="79" spans="1:33" x14ac:dyDescent="0.3">
      <c r="A79" s="352">
        <f t="shared" si="1"/>
        <v>11</v>
      </c>
      <c r="B79" s="258"/>
      <c r="C79" s="353" t="s">
        <v>82</v>
      </c>
      <c r="D79" s="353"/>
      <c r="E79" s="353"/>
      <c r="F79" s="198" t="s">
        <v>624</v>
      </c>
      <c r="G79" s="349">
        <f>'[81]updated Progress'!C60</f>
        <v>2</v>
      </c>
      <c r="H79" s="349"/>
      <c r="I79" s="349"/>
      <c r="J79" s="349">
        <f>'[81]updated Progress'!D60</f>
        <v>1</v>
      </c>
      <c r="K79" s="349"/>
      <c r="L79" s="349"/>
      <c r="M79" s="349">
        <f>'[81]updated Progress'!E60</f>
        <v>1</v>
      </c>
      <c r="N79" s="349"/>
      <c r="O79" s="349"/>
      <c r="V79" s="153"/>
      <c r="W79" s="153"/>
      <c r="X79" s="153"/>
      <c r="Y79" s="379">
        <f>'[81]updated Progress'!M60</f>
        <v>0</v>
      </c>
      <c r="Z79" s="353"/>
      <c r="AA79" s="353"/>
      <c r="AB79" s="353">
        <f>'[81]updated Progress'!N60</f>
        <v>1</v>
      </c>
      <c r="AC79" s="353"/>
      <c r="AD79" s="353"/>
      <c r="AE79" s="377">
        <f>'[81]updated Progress'!O60</f>
        <v>2</v>
      </c>
      <c r="AF79" s="353"/>
      <c r="AG79" s="378"/>
    </row>
    <row r="80" spans="1:33" x14ac:dyDescent="0.3">
      <c r="A80" s="352">
        <f t="shared" si="1"/>
        <v>12</v>
      </c>
      <c r="B80" s="258"/>
      <c r="C80" s="353" t="s">
        <v>100</v>
      </c>
      <c r="D80" s="353"/>
      <c r="E80" s="353"/>
      <c r="F80" s="198" t="s">
        <v>624</v>
      </c>
      <c r="G80" s="349">
        <f>'[81]updated Progress'!C61</f>
        <v>0</v>
      </c>
      <c r="H80" s="349"/>
      <c r="I80" s="349"/>
      <c r="J80" s="349">
        <f>'[81]updated Progress'!D61</f>
        <v>0</v>
      </c>
      <c r="K80" s="349"/>
      <c r="L80" s="349"/>
      <c r="M80" s="349">
        <f>'[81]updated Progress'!E61</f>
        <v>0</v>
      </c>
      <c r="N80" s="349"/>
      <c r="O80" s="349"/>
      <c r="V80" s="153"/>
      <c r="W80" s="153"/>
      <c r="X80" s="153"/>
      <c r="Y80" s="379">
        <f>'[81]updated Progress'!M61</f>
        <v>0</v>
      </c>
      <c r="Z80" s="353"/>
      <c r="AA80" s="353"/>
      <c r="AB80" s="353">
        <f>'[81]updated Progress'!N61</f>
        <v>0</v>
      </c>
      <c r="AC80" s="353"/>
      <c r="AD80" s="353"/>
      <c r="AE80" s="377">
        <f>'[81]updated Progress'!O61</f>
        <v>0</v>
      </c>
      <c r="AF80" s="353"/>
      <c r="AG80" s="378"/>
    </row>
    <row r="81" spans="1:33" x14ac:dyDescent="0.3">
      <c r="A81" s="352">
        <f t="shared" si="1"/>
        <v>13</v>
      </c>
      <c r="B81" s="258"/>
      <c r="C81" s="353" t="s">
        <v>101</v>
      </c>
      <c r="D81" s="353"/>
      <c r="E81" s="353"/>
      <c r="F81" s="198" t="s">
        <v>624</v>
      </c>
      <c r="G81" s="349">
        <f>'[81]updated Progress'!C62</f>
        <v>0</v>
      </c>
      <c r="H81" s="349"/>
      <c r="I81" s="349"/>
      <c r="J81" s="349">
        <f>'[81]updated Progress'!D62</f>
        <v>0</v>
      </c>
      <c r="K81" s="349"/>
      <c r="L81" s="349"/>
      <c r="M81" s="349">
        <f>'[81]updated Progress'!E62</f>
        <v>0</v>
      </c>
      <c r="N81" s="349"/>
      <c r="O81" s="349"/>
      <c r="V81" s="153"/>
      <c r="W81" s="153"/>
      <c r="X81" s="153"/>
      <c r="Y81" s="379">
        <f>'[81]updated Progress'!M62</f>
        <v>0</v>
      </c>
      <c r="Z81" s="353"/>
      <c r="AA81" s="353"/>
      <c r="AB81" s="353">
        <f>'[81]updated Progress'!N62</f>
        <v>0</v>
      </c>
      <c r="AC81" s="353"/>
      <c r="AD81" s="353"/>
      <c r="AE81" s="377">
        <f>'[81]updated Progress'!O62</f>
        <v>0</v>
      </c>
      <c r="AF81" s="353"/>
      <c r="AG81" s="378"/>
    </row>
    <row r="82" spans="1:33" x14ac:dyDescent="0.3">
      <c r="A82" s="352">
        <f t="shared" si="1"/>
        <v>14</v>
      </c>
      <c r="B82" s="258"/>
      <c r="C82" s="353" t="s">
        <v>83</v>
      </c>
      <c r="D82" s="353"/>
      <c r="E82" s="353"/>
      <c r="F82" s="198" t="s">
        <v>624</v>
      </c>
      <c r="G82" s="349">
        <f>'[81]updated Progress'!C65</f>
        <v>1</v>
      </c>
      <c r="H82" s="349"/>
      <c r="I82" s="349"/>
      <c r="J82" s="349">
        <f>'[81]updated Progress'!D65</f>
        <v>0</v>
      </c>
      <c r="K82" s="349"/>
      <c r="L82" s="349"/>
      <c r="M82" s="349">
        <f>'[81]updated Progress'!E65</f>
        <v>1</v>
      </c>
      <c r="N82" s="349"/>
      <c r="O82" s="349"/>
      <c r="V82" s="153"/>
      <c r="W82" s="153"/>
      <c r="X82" s="153"/>
      <c r="Y82" s="379">
        <f>'[81]updated Progress'!M65</f>
        <v>0</v>
      </c>
      <c r="Z82" s="353"/>
      <c r="AA82" s="353"/>
      <c r="AB82" s="353">
        <f>'[81]updated Progress'!N65</f>
        <v>0</v>
      </c>
      <c r="AC82" s="353"/>
      <c r="AD82" s="353"/>
      <c r="AE82" s="377">
        <f>'[81]updated Progress'!O65</f>
        <v>1</v>
      </c>
      <c r="AF82" s="353"/>
      <c r="AG82" s="378"/>
    </row>
    <row r="83" spans="1:33" x14ac:dyDescent="0.3">
      <c r="A83" s="352">
        <f t="shared" si="1"/>
        <v>15</v>
      </c>
      <c r="B83" s="258"/>
      <c r="C83" s="353" t="s">
        <v>625</v>
      </c>
      <c r="D83" s="353"/>
      <c r="E83" s="353"/>
      <c r="F83" s="198" t="s">
        <v>624</v>
      </c>
      <c r="G83" s="349">
        <f>'[81]updated Progress'!C64</f>
        <v>0</v>
      </c>
      <c r="H83" s="349"/>
      <c r="I83" s="349"/>
      <c r="J83" s="349">
        <f>'[81]updated Progress'!D64</f>
        <v>0</v>
      </c>
      <c r="K83" s="349"/>
      <c r="L83" s="349"/>
      <c r="M83" s="349">
        <f>'[81]updated Progress'!E64</f>
        <v>0</v>
      </c>
      <c r="N83" s="349"/>
      <c r="O83" s="349"/>
      <c r="V83" s="153"/>
      <c r="W83" s="153"/>
      <c r="X83" s="153"/>
      <c r="Y83" s="379">
        <f>'[81]updated Progress'!M64</f>
        <v>0</v>
      </c>
      <c r="Z83" s="353"/>
      <c r="AA83" s="353"/>
      <c r="AB83" s="353">
        <f>'[81]updated Progress'!N64</f>
        <v>0</v>
      </c>
      <c r="AC83" s="353"/>
      <c r="AD83" s="353"/>
      <c r="AE83" s="377">
        <f>'[81]updated Progress'!O64</f>
        <v>0</v>
      </c>
      <c r="AF83" s="353"/>
      <c r="AG83" s="378"/>
    </row>
    <row r="84" spans="1:33" x14ac:dyDescent="0.3">
      <c r="A84" s="352">
        <f t="shared" si="1"/>
        <v>16</v>
      </c>
      <c r="B84" s="258"/>
      <c r="C84" s="353" t="s">
        <v>96</v>
      </c>
      <c r="D84" s="353"/>
      <c r="E84" s="353"/>
      <c r="F84" s="198" t="s">
        <v>624</v>
      </c>
      <c r="G84" s="349">
        <f>'[81]updated Progress'!C66</f>
        <v>0</v>
      </c>
      <c r="H84" s="349"/>
      <c r="I84" s="349"/>
      <c r="J84" s="349">
        <f>'[81]updated Progress'!D66</f>
        <v>0</v>
      </c>
      <c r="K84" s="349"/>
      <c r="L84" s="349"/>
      <c r="M84" s="349">
        <f>'[81]updated Progress'!E66</f>
        <v>0</v>
      </c>
      <c r="N84" s="349"/>
      <c r="O84" s="349"/>
      <c r="V84" s="153"/>
      <c r="W84" s="153"/>
      <c r="X84" s="153"/>
      <c r="Y84" s="379">
        <f>'[81]updated Progress'!M66</f>
        <v>0</v>
      </c>
      <c r="Z84" s="353"/>
      <c r="AA84" s="353"/>
      <c r="AB84" s="353">
        <f>'[81]updated Progress'!N66</f>
        <v>0</v>
      </c>
      <c r="AC84" s="353"/>
      <c r="AD84" s="353"/>
      <c r="AE84" s="377">
        <f>'[81]updated Progress'!O66</f>
        <v>0</v>
      </c>
      <c r="AF84" s="353"/>
      <c r="AG84" s="378"/>
    </row>
    <row r="85" spans="1:33" x14ac:dyDescent="0.3">
      <c r="A85" s="352">
        <f t="shared" si="1"/>
        <v>17</v>
      </c>
      <c r="B85" s="258"/>
      <c r="C85" s="353" t="s">
        <v>626</v>
      </c>
      <c r="D85" s="353"/>
      <c r="E85" s="353"/>
      <c r="F85" s="198" t="s">
        <v>624</v>
      </c>
      <c r="G85" s="349">
        <f>'[81]updated Progress'!C67</f>
        <v>0</v>
      </c>
      <c r="H85" s="349"/>
      <c r="I85" s="349"/>
      <c r="J85" s="349">
        <f>'[81]updated Progress'!D67</f>
        <v>0</v>
      </c>
      <c r="K85" s="349"/>
      <c r="L85" s="349"/>
      <c r="M85" s="349">
        <f>'[81]updated Progress'!E67</f>
        <v>0</v>
      </c>
      <c r="N85" s="349"/>
      <c r="O85" s="349"/>
      <c r="V85" s="153"/>
      <c r="W85" s="153"/>
      <c r="X85" s="153"/>
      <c r="Y85" s="379">
        <f>'[81]updated Progress'!M67</f>
        <v>0</v>
      </c>
      <c r="Z85" s="353"/>
      <c r="AA85" s="353"/>
      <c r="AB85" s="353">
        <f>'[81]updated Progress'!N67</f>
        <v>0</v>
      </c>
      <c r="AC85" s="353"/>
      <c r="AD85" s="353"/>
      <c r="AE85" s="377">
        <f>'[81]updated Progress'!O67</f>
        <v>0</v>
      </c>
      <c r="AF85" s="353"/>
      <c r="AG85" s="378"/>
    </row>
    <row r="86" spans="1:33" x14ac:dyDescent="0.3">
      <c r="A86" s="352">
        <f t="shared" si="1"/>
        <v>18</v>
      </c>
      <c r="B86" s="258"/>
      <c r="C86" s="353" t="s">
        <v>627</v>
      </c>
      <c r="D86" s="353"/>
      <c r="E86" s="353"/>
      <c r="F86" s="198" t="s">
        <v>624</v>
      </c>
      <c r="G86" s="349">
        <f>'[81]updated Progress'!C68</f>
        <v>0</v>
      </c>
      <c r="H86" s="349"/>
      <c r="I86" s="349"/>
      <c r="J86" s="349">
        <f>'[81]updated Progress'!D68</f>
        <v>0</v>
      </c>
      <c r="K86" s="349"/>
      <c r="L86" s="349"/>
      <c r="M86" s="349">
        <f>'[81]updated Progress'!E68</f>
        <v>0</v>
      </c>
      <c r="N86" s="349"/>
      <c r="O86" s="349"/>
      <c r="V86" s="153"/>
      <c r="W86" s="153"/>
      <c r="X86" s="153"/>
      <c r="Y86" s="379">
        <f>'[81]updated Progress'!M68</f>
        <v>0</v>
      </c>
      <c r="Z86" s="353"/>
      <c r="AA86" s="353"/>
      <c r="AB86" s="353">
        <f>'[81]updated Progress'!N68</f>
        <v>0</v>
      </c>
      <c r="AC86" s="353"/>
      <c r="AD86" s="353"/>
      <c r="AE86" s="377">
        <f>'[81]updated Progress'!O68</f>
        <v>0</v>
      </c>
      <c r="AF86" s="353"/>
      <c r="AG86" s="378"/>
    </row>
    <row r="87" spans="1:33" x14ac:dyDescent="0.3">
      <c r="A87" s="352">
        <f t="shared" si="1"/>
        <v>19</v>
      </c>
      <c r="B87" s="258"/>
      <c r="C87" s="353" t="s">
        <v>71</v>
      </c>
      <c r="D87" s="353"/>
      <c r="E87" s="353"/>
      <c r="F87" s="198" t="s">
        <v>624</v>
      </c>
      <c r="G87" s="349">
        <f>'[81]updated Progress'!C69</f>
        <v>1</v>
      </c>
      <c r="H87" s="349"/>
      <c r="I87" s="349"/>
      <c r="J87" s="349">
        <f>'[81]updated Progress'!D69</f>
        <v>0</v>
      </c>
      <c r="K87" s="349"/>
      <c r="L87" s="349"/>
      <c r="M87" s="349">
        <f>'[81]updated Progress'!E69</f>
        <v>1</v>
      </c>
      <c r="N87" s="349"/>
      <c r="O87" s="349"/>
      <c r="V87" s="153"/>
      <c r="W87" s="153"/>
      <c r="X87" s="153"/>
      <c r="Y87" s="379">
        <f>'[81]updated Progress'!M69</f>
        <v>0</v>
      </c>
      <c r="Z87" s="353"/>
      <c r="AA87" s="353"/>
      <c r="AB87" s="353">
        <f>'[81]updated Progress'!N69</f>
        <v>0</v>
      </c>
      <c r="AC87" s="353"/>
      <c r="AD87" s="353"/>
      <c r="AE87" s="377">
        <f>'[81]updated Progress'!O69</f>
        <v>1</v>
      </c>
      <c r="AF87" s="353"/>
      <c r="AG87" s="378"/>
    </row>
    <row r="88" spans="1:33" x14ac:dyDescent="0.3">
      <c r="A88" s="352">
        <f t="shared" si="1"/>
        <v>20</v>
      </c>
      <c r="B88" s="258"/>
      <c r="C88" s="353" t="s">
        <v>628</v>
      </c>
      <c r="D88" s="353"/>
      <c r="E88" s="353"/>
      <c r="F88" s="198" t="s">
        <v>624</v>
      </c>
      <c r="G88" s="349">
        <f>'[81]updated Progress'!C70</f>
        <v>0</v>
      </c>
      <c r="H88" s="349"/>
      <c r="I88" s="349"/>
      <c r="J88" s="349">
        <f>'[81]updated Progress'!D70</f>
        <v>0</v>
      </c>
      <c r="K88" s="349"/>
      <c r="L88" s="349"/>
      <c r="M88" s="349">
        <f>'[81]updated Progress'!E70</f>
        <v>0</v>
      </c>
      <c r="N88" s="349"/>
      <c r="O88" s="349"/>
      <c r="V88" s="153"/>
      <c r="W88" s="153"/>
      <c r="X88" s="153"/>
      <c r="Y88" s="379">
        <f>'[81]updated Progress'!M70</f>
        <v>0</v>
      </c>
      <c r="Z88" s="353"/>
      <c r="AA88" s="353"/>
      <c r="AB88" s="353">
        <f>'[81]updated Progress'!N70</f>
        <v>0</v>
      </c>
      <c r="AC88" s="353"/>
      <c r="AD88" s="353"/>
      <c r="AE88" s="377">
        <f>'[81]updated Progress'!O70</f>
        <v>0</v>
      </c>
      <c r="AF88" s="353"/>
      <c r="AG88" s="378"/>
    </row>
    <row r="89" spans="1:33" x14ac:dyDescent="0.3">
      <c r="A89" s="352">
        <f t="shared" si="1"/>
        <v>21</v>
      </c>
      <c r="B89" s="258"/>
      <c r="C89" s="353" t="s">
        <v>629</v>
      </c>
      <c r="D89" s="353"/>
      <c r="E89" s="353"/>
      <c r="F89" s="198" t="s">
        <v>624</v>
      </c>
      <c r="G89" s="349">
        <f>'[81]updated Progress'!C71</f>
        <v>0</v>
      </c>
      <c r="H89" s="349"/>
      <c r="I89" s="349"/>
      <c r="J89" s="349">
        <f>'[81]updated Progress'!D71</f>
        <v>0</v>
      </c>
      <c r="K89" s="349"/>
      <c r="L89" s="349"/>
      <c r="M89" s="349">
        <f>'[81]updated Progress'!E71</f>
        <v>0</v>
      </c>
      <c r="N89" s="349"/>
      <c r="O89" s="349"/>
      <c r="V89" s="153"/>
      <c r="W89" s="153"/>
      <c r="X89" s="153"/>
      <c r="Y89" s="379">
        <f>'[81]updated Progress'!M71</f>
        <v>0</v>
      </c>
      <c r="Z89" s="353"/>
      <c r="AA89" s="353"/>
      <c r="AB89" s="353">
        <f>'[81]updated Progress'!N71</f>
        <v>0</v>
      </c>
      <c r="AC89" s="353"/>
      <c r="AD89" s="353"/>
      <c r="AE89" s="377">
        <f>'[81]updated Progress'!O71</f>
        <v>0</v>
      </c>
      <c r="AF89" s="353"/>
      <c r="AG89" s="378"/>
    </row>
    <row r="90" spans="1:33" x14ac:dyDescent="0.3">
      <c r="A90" s="352">
        <f t="shared" si="1"/>
        <v>22</v>
      </c>
      <c r="B90" s="258"/>
      <c r="C90" s="353" t="s">
        <v>630</v>
      </c>
      <c r="D90" s="353"/>
      <c r="E90" s="353"/>
      <c r="F90" s="198" t="s">
        <v>624</v>
      </c>
      <c r="G90" s="349">
        <f>'[81]updated Progress'!C72</f>
        <v>0</v>
      </c>
      <c r="H90" s="349"/>
      <c r="I90" s="349"/>
      <c r="J90" s="349">
        <f>'[81]updated Progress'!D72</f>
        <v>0</v>
      </c>
      <c r="K90" s="349"/>
      <c r="L90" s="349"/>
      <c r="M90" s="349">
        <f>'[81]updated Progress'!E72</f>
        <v>0</v>
      </c>
      <c r="N90" s="349"/>
      <c r="O90" s="349"/>
      <c r="V90" s="153"/>
      <c r="W90" s="153"/>
      <c r="X90" s="153"/>
      <c r="Y90" s="379">
        <f>'[81]updated Progress'!M72</f>
        <v>0</v>
      </c>
      <c r="Z90" s="353"/>
      <c r="AA90" s="353"/>
      <c r="AB90" s="353">
        <f>'[81]updated Progress'!N72</f>
        <v>0</v>
      </c>
      <c r="AC90" s="353"/>
      <c r="AD90" s="353"/>
      <c r="AE90" s="377">
        <f>'[81]updated Progress'!O72</f>
        <v>0</v>
      </c>
      <c r="AF90" s="353"/>
      <c r="AG90" s="378"/>
    </row>
    <row r="91" spans="1:33" x14ac:dyDescent="0.3">
      <c r="A91" s="352">
        <f t="shared" si="1"/>
        <v>23</v>
      </c>
      <c r="B91" s="258"/>
      <c r="C91" s="353" t="s">
        <v>76</v>
      </c>
      <c r="D91" s="353"/>
      <c r="E91" s="353"/>
      <c r="F91" s="198" t="s">
        <v>624</v>
      </c>
      <c r="G91" s="349">
        <f>'[81]updated Progress'!C73</f>
        <v>0</v>
      </c>
      <c r="H91" s="349"/>
      <c r="I91" s="349"/>
      <c r="J91" s="349">
        <f>'[81]updated Progress'!D73</f>
        <v>0</v>
      </c>
      <c r="K91" s="349"/>
      <c r="L91" s="349"/>
      <c r="M91" s="349">
        <f>'[81]updated Progress'!E73</f>
        <v>0</v>
      </c>
      <c r="N91" s="349"/>
      <c r="O91" s="349"/>
      <c r="V91" s="153"/>
      <c r="W91" s="153"/>
      <c r="X91" s="153"/>
      <c r="Y91" s="379">
        <f>'[81]updated Progress'!M73</f>
        <v>0</v>
      </c>
      <c r="Z91" s="353"/>
      <c r="AA91" s="353"/>
      <c r="AB91" s="353">
        <f>'[81]updated Progress'!N73</f>
        <v>0</v>
      </c>
      <c r="AC91" s="353"/>
      <c r="AD91" s="353"/>
      <c r="AE91" s="377">
        <f>'[81]updated Progress'!O73</f>
        <v>0</v>
      </c>
      <c r="AF91" s="353"/>
      <c r="AG91" s="378"/>
    </row>
    <row r="92" spans="1:33" x14ac:dyDescent="0.3">
      <c r="A92" s="352">
        <f t="shared" si="1"/>
        <v>24</v>
      </c>
      <c r="B92" s="258"/>
      <c r="C92" s="353" t="s">
        <v>81</v>
      </c>
      <c r="D92" s="353"/>
      <c r="E92" s="353"/>
      <c r="F92" s="198" t="s">
        <v>624</v>
      </c>
      <c r="G92" s="349">
        <f>'[81]updated Progress'!C74</f>
        <v>2</v>
      </c>
      <c r="H92" s="349"/>
      <c r="I92" s="349"/>
      <c r="J92" s="349">
        <f>'[81]updated Progress'!D74</f>
        <v>0</v>
      </c>
      <c r="K92" s="349"/>
      <c r="L92" s="349"/>
      <c r="M92" s="349">
        <f>'[81]updated Progress'!E74</f>
        <v>2</v>
      </c>
      <c r="N92" s="349"/>
      <c r="O92" s="349"/>
      <c r="V92" s="153"/>
      <c r="W92" s="153"/>
      <c r="X92" s="153"/>
      <c r="Y92" s="379">
        <f>'[81]updated Progress'!M74</f>
        <v>0</v>
      </c>
      <c r="Z92" s="353"/>
      <c r="AA92" s="353"/>
      <c r="AB92" s="353">
        <f>'[81]updated Progress'!N74</f>
        <v>0</v>
      </c>
      <c r="AC92" s="353"/>
      <c r="AD92" s="353"/>
      <c r="AE92" s="377">
        <f>'[81]updated Progress'!O74</f>
        <v>2</v>
      </c>
      <c r="AF92" s="353"/>
      <c r="AG92" s="378"/>
    </row>
    <row r="93" spans="1:33" x14ac:dyDescent="0.3">
      <c r="A93" s="352">
        <f t="shared" si="1"/>
        <v>25</v>
      </c>
      <c r="B93" s="258"/>
      <c r="C93" s="353" t="s">
        <v>631</v>
      </c>
      <c r="D93" s="353"/>
      <c r="E93" s="353"/>
      <c r="F93" s="198" t="s">
        <v>624</v>
      </c>
      <c r="G93" s="349">
        <f>'[81]updated Progress'!C75</f>
        <v>0</v>
      </c>
      <c r="H93" s="349"/>
      <c r="I93" s="349"/>
      <c r="J93" s="349">
        <f>'[81]updated Progress'!D75</f>
        <v>0</v>
      </c>
      <c r="K93" s="349"/>
      <c r="L93" s="349"/>
      <c r="M93" s="349">
        <f>'[81]updated Progress'!E75</f>
        <v>0</v>
      </c>
      <c r="N93" s="349"/>
      <c r="O93" s="349"/>
      <c r="V93" s="153"/>
      <c r="W93" s="153"/>
      <c r="X93" s="153"/>
      <c r="Y93" s="379">
        <f>'[81]updated Progress'!M75</f>
        <v>0</v>
      </c>
      <c r="Z93" s="353"/>
      <c r="AA93" s="353"/>
      <c r="AB93" s="353">
        <f>'[81]updated Progress'!N75</f>
        <v>0</v>
      </c>
      <c r="AC93" s="353"/>
      <c r="AD93" s="353"/>
      <c r="AE93" s="377">
        <f>'[81]updated Progress'!O75</f>
        <v>0</v>
      </c>
      <c r="AF93" s="353"/>
      <c r="AG93" s="378"/>
    </row>
    <row r="94" spans="1:33" x14ac:dyDescent="0.3">
      <c r="A94" s="352">
        <f t="shared" si="1"/>
        <v>26</v>
      </c>
      <c r="B94" s="258"/>
      <c r="C94" s="353" t="s">
        <v>632</v>
      </c>
      <c r="D94" s="353"/>
      <c r="E94" s="353"/>
      <c r="F94" s="198" t="s">
        <v>624</v>
      </c>
      <c r="G94" s="349">
        <f>'[81]updated Progress'!C76</f>
        <v>0</v>
      </c>
      <c r="H94" s="349"/>
      <c r="I94" s="349"/>
      <c r="J94" s="349">
        <f>'[81]updated Progress'!D76</f>
        <v>0</v>
      </c>
      <c r="K94" s="349"/>
      <c r="L94" s="349"/>
      <c r="M94" s="349">
        <f>'[81]updated Progress'!E76</f>
        <v>0</v>
      </c>
      <c r="N94" s="349"/>
      <c r="O94" s="349"/>
      <c r="V94" s="153"/>
      <c r="W94" s="153"/>
      <c r="X94" s="153"/>
      <c r="Y94" s="379">
        <f>'[81]updated Progress'!M76</f>
        <v>0</v>
      </c>
      <c r="Z94" s="353"/>
      <c r="AA94" s="353"/>
      <c r="AB94" s="353">
        <f>'[81]updated Progress'!N76</f>
        <v>0</v>
      </c>
      <c r="AC94" s="353"/>
      <c r="AD94" s="353"/>
      <c r="AE94" s="377">
        <f>'[81]updated Progress'!O76</f>
        <v>0</v>
      </c>
      <c r="AF94" s="353"/>
      <c r="AG94" s="378"/>
    </row>
    <row r="95" spans="1:33" x14ac:dyDescent="0.3">
      <c r="A95" s="352">
        <f t="shared" si="1"/>
        <v>27</v>
      </c>
      <c r="B95" s="258"/>
      <c r="C95" s="353" t="s">
        <v>86</v>
      </c>
      <c r="D95" s="353"/>
      <c r="E95" s="353"/>
      <c r="F95" s="198" t="s">
        <v>624</v>
      </c>
      <c r="G95" s="349">
        <f>'[81]updated Progress'!C77</f>
        <v>5</v>
      </c>
      <c r="H95" s="349"/>
      <c r="I95" s="349"/>
      <c r="J95" s="349">
        <f>'[81]updated Progress'!D77</f>
        <v>0</v>
      </c>
      <c r="K95" s="349"/>
      <c r="L95" s="349"/>
      <c r="M95" s="349">
        <f>'[81]updated Progress'!E77</f>
        <v>5</v>
      </c>
      <c r="N95" s="349"/>
      <c r="O95" s="349"/>
      <c r="V95" s="153"/>
      <c r="W95" s="153"/>
      <c r="X95" s="153"/>
      <c r="Y95" s="379">
        <f>'[81]updated Progress'!M77</f>
        <v>0</v>
      </c>
      <c r="Z95" s="353"/>
      <c r="AA95" s="353"/>
      <c r="AB95" s="353">
        <f>'[81]updated Progress'!N77</f>
        <v>0</v>
      </c>
      <c r="AC95" s="353"/>
      <c r="AD95" s="353"/>
      <c r="AE95" s="377">
        <f>'[81]updated Progress'!O77</f>
        <v>5</v>
      </c>
      <c r="AF95" s="353"/>
      <c r="AG95" s="378"/>
    </row>
    <row r="96" spans="1:33" x14ac:dyDescent="0.3">
      <c r="A96" s="352">
        <f t="shared" si="1"/>
        <v>28</v>
      </c>
      <c r="B96" s="258"/>
      <c r="C96" s="353" t="s">
        <v>94</v>
      </c>
      <c r="D96" s="353"/>
      <c r="E96" s="353"/>
      <c r="F96" s="198" t="s">
        <v>624</v>
      </c>
      <c r="G96" s="349">
        <f>'[81]updated Progress'!C78</f>
        <v>0</v>
      </c>
      <c r="H96" s="349"/>
      <c r="I96" s="349"/>
      <c r="J96" s="349">
        <f>'[81]updated Progress'!D78</f>
        <v>0</v>
      </c>
      <c r="K96" s="349"/>
      <c r="L96" s="349"/>
      <c r="M96" s="349">
        <f>'[81]updated Progress'!E78</f>
        <v>0</v>
      </c>
      <c r="N96" s="349"/>
      <c r="O96" s="349"/>
      <c r="V96" s="153"/>
      <c r="W96" s="153"/>
      <c r="X96" s="153"/>
      <c r="Y96" s="379">
        <f>'[81]updated Progress'!M78</f>
        <v>0</v>
      </c>
      <c r="Z96" s="353"/>
      <c r="AA96" s="353"/>
      <c r="AB96" s="353">
        <f>'[81]updated Progress'!N78</f>
        <v>0</v>
      </c>
      <c r="AC96" s="353"/>
      <c r="AD96" s="353"/>
      <c r="AE96" s="377">
        <f>'[81]updated Progress'!O78</f>
        <v>0</v>
      </c>
      <c r="AF96" s="353"/>
      <c r="AG96" s="378"/>
    </row>
    <row r="97" spans="1:33" x14ac:dyDescent="0.3">
      <c r="A97" s="352">
        <f t="shared" si="1"/>
        <v>29</v>
      </c>
      <c r="B97" s="258"/>
      <c r="C97" s="353" t="s">
        <v>633</v>
      </c>
      <c r="D97" s="353"/>
      <c r="E97" s="353"/>
      <c r="F97" s="198" t="s">
        <v>624</v>
      </c>
      <c r="G97" s="349">
        <f>'[81]updated Progress'!C79</f>
        <v>0</v>
      </c>
      <c r="H97" s="349"/>
      <c r="I97" s="349"/>
      <c r="J97" s="349">
        <f>'[81]updated Progress'!D79</f>
        <v>0</v>
      </c>
      <c r="K97" s="349"/>
      <c r="L97" s="349"/>
      <c r="M97" s="349">
        <f>'[81]updated Progress'!E79</f>
        <v>0</v>
      </c>
      <c r="N97" s="349"/>
      <c r="O97" s="349"/>
      <c r="V97" s="153"/>
      <c r="W97" s="153"/>
      <c r="X97" s="153"/>
      <c r="Y97" s="379">
        <f>'[81]updated Progress'!M79</f>
        <v>0</v>
      </c>
      <c r="Z97" s="353"/>
      <c r="AA97" s="353"/>
      <c r="AB97" s="353">
        <f>'[81]updated Progress'!N79</f>
        <v>0</v>
      </c>
      <c r="AC97" s="353"/>
      <c r="AD97" s="353"/>
      <c r="AE97" s="377">
        <f>'[81]updated Progress'!O79</f>
        <v>0</v>
      </c>
      <c r="AF97" s="353"/>
      <c r="AG97" s="378"/>
    </row>
    <row r="98" spans="1:33" x14ac:dyDescent="0.3">
      <c r="A98" s="352">
        <f t="shared" si="1"/>
        <v>30</v>
      </c>
      <c r="B98" s="258"/>
      <c r="C98" s="353" t="s">
        <v>92</v>
      </c>
      <c r="D98" s="353"/>
      <c r="E98" s="353"/>
      <c r="F98" s="198" t="s">
        <v>624</v>
      </c>
      <c r="G98" s="349">
        <f>'[81]updated Progress'!C80</f>
        <v>0</v>
      </c>
      <c r="H98" s="349"/>
      <c r="I98" s="349"/>
      <c r="J98" s="349">
        <f>'[81]updated Progress'!D80</f>
        <v>0</v>
      </c>
      <c r="K98" s="349"/>
      <c r="L98" s="349"/>
      <c r="M98" s="349">
        <f>'[81]updated Progress'!E80</f>
        <v>0</v>
      </c>
      <c r="N98" s="349"/>
      <c r="O98" s="349"/>
      <c r="V98" s="153"/>
      <c r="W98" s="153"/>
      <c r="X98" s="153"/>
      <c r="Y98" s="379">
        <f>'[81]updated Progress'!M80</f>
        <v>0</v>
      </c>
      <c r="Z98" s="353"/>
      <c r="AA98" s="353"/>
      <c r="AB98" s="353">
        <f>'[81]updated Progress'!N80</f>
        <v>0</v>
      </c>
      <c r="AC98" s="353"/>
      <c r="AD98" s="353"/>
      <c r="AE98" s="377">
        <f>'[81]updated Progress'!O80</f>
        <v>0</v>
      </c>
      <c r="AF98" s="353"/>
      <c r="AG98" s="378"/>
    </row>
    <row r="99" spans="1:33" ht="15" thickBot="1" x14ac:dyDescent="0.35">
      <c r="A99" s="364">
        <f t="shared" si="1"/>
        <v>31</v>
      </c>
      <c r="B99" s="365"/>
      <c r="C99" s="366" t="s">
        <v>168</v>
      </c>
      <c r="D99" s="366"/>
      <c r="E99" s="366"/>
      <c r="F99" s="208" t="s">
        <v>624</v>
      </c>
      <c r="G99" s="349">
        <f>'[81]updated Progress'!C81</f>
        <v>0</v>
      </c>
      <c r="H99" s="349"/>
      <c r="I99" s="349"/>
      <c r="J99" s="349">
        <f>'[81]updated Progress'!D81</f>
        <v>0</v>
      </c>
      <c r="K99" s="349"/>
      <c r="L99" s="349"/>
      <c r="M99" s="349">
        <f>'[81]updated Progress'!E81</f>
        <v>0</v>
      </c>
      <c r="N99" s="349"/>
      <c r="O99" s="349"/>
      <c r="V99" s="153"/>
      <c r="W99" s="153"/>
      <c r="X99" s="153"/>
      <c r="Y99" s="382">
        <f>'[81]updated Progress'!M81</f>
        <v>0</v>
      </c>
      <c r="Z99" s="366"/>
      <c r="AA99" s="366"/>
      <c r="AB99" s="366">
        <f>'[81]updated Progress'!N81</f>
        <v>0</v>
      </c>
      <c r="AC99" s="366"/>
      <c r="AD99" s="366"/>
      <c r="AE99" s="383">
        <f>'[81]updated Progress'!O81</f>
        <v>0</v>
      </c>
      <c r="AF99" s="366"/>
      <c r="AG99" s="384"/>
    </row>
    <row r="100" spans="1:33" ht="15" thickBot="1" x14ac:dyDescent="0.35">
      <c r="A100" s="359"/>
      <c r="B100" s="360"/>
      <c r="C100" s="361" t="s">
        <v>48</v>
      </c>
      <c r="D100" s="361"/>
      <c r="E100" s="361"/>
      <c r="F100" s="209" t="s">
        <v>624</v>
      </c>
      <c r="G100" s="361">
        <f>'[81]updated Progress'!C82</f>
        <v>34</v>
      </c>
      <c r="H100" s="361"/>
      <c r="I100" s="361"/>
      <c r="J100" s="361">
        <f>'[81]updated Progress'!D82</f>
        <v>5</v>
      </c>
      <c r="K100" s="361"/>
      <c r="L100" s="361"/>
      <c r="M100" s="361">
        <f>'[81]updated Progress'!E82</f>
        <v>29</v>
      </c>
      <c r="N100" s="361"/>
      <c r="O100" s="362"/>
      <c r="V100" s="153"/>
      <c r="W100" s="153"/>
      <c r="X100" s="153"/>
      <c r="Y100" s="381">
        <f>'[81]updated Progress'!M82</f>
        <v>0</v>
      </c>
      <c r="Z100" s="361"/>
      <c r="AA100" s="361"/>
      <c r="AB100" s="361">
        <f>'[81]updated Progress'!N82</f>
        <v>5</v>
      </c>
      <c r="AC100" s="361"/>
      <c r="AD100" s="361"/>
      <c r="AE100" s="380">
        <f>'[81]updated Progress'!O82</f>
        <v>34</v>
      </c>
      <c r="AF100" s="361"/>
      <c r="AG100" s="362"/>
    </row>
    <row r="101" spans="1:33" x14ac:dyDescent="0.3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611</v>
      </c>
      <c r="B2" s="95" t="s">
        <v>612</v>
      </c>
      <c r="C2" s="95" t="s">
        <v>478</v>
      </c>
      <c r="D2" s="96">
        <v>45488</v>
      </c>
      <c r="E2" s="96">
        <v>46187</v>
      </c>
      <c r="F2" s="95" t="s">
        <v>614</v>
      </c>
      <c r="G2" s="95" t="s">
        <v>602</v>
      </c>
      <c r="H2" s="95" t="s">
        <v>603</v>
      </c>
      <c r="I2" s="95" t="s">
        <v>604</v>
      </c>
      <c r="J2" s="95" t="s">
        <v>605</v>
      </c>
      <c r="K2" s="95" t="s">
        <v>606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607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608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609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610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85" t="s">
        <v>347</v>
      </c>
      <c r="B1" s="386"/>
      <c r="C1" s="386"/>
      <c r="D1" s="387"/>
      <c r="E1" s="387"/>
      <c r="F1" s="387"/>
      <c r="G1" s="387"/>
      <c r="H1" s="387"/>
      <c r="I1" s="387"/>
      <c r="J1" s="386"/>
      <c r="K1" s="386"/>
      <c r="L1" s="386"/>
      <c r="M1" s="386"/>
      <c r="N1" s="386"/>
      <c r="O1" s="386"/>
      <c r="P1" s="388"/>
    </row>
    <row r="2" spans="1:16" s="2" customFormat="1" ht="29.25" customHeight="1" x14ac:dyDescent="0.3">
      <c r="A2" s="38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8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Visual Chart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2026-01-08T04:57:13Z</dcterms:modified>
</cp:coreProperties>
</file>