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212" documentId="13_ncr:1_{9398C5D3-5744-440A-973B-2601208E0DBB}" xr6:coauthVersionLast="47" xr6:coauthVersionMax="47" xr10:uidLastSave="{7F9107AC-3BE2-47C9-86E3-DD4CA1A87316}"/>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details'!$A$9:$AT$982</definedName>
    <definedName name="_xlnm._FilterDatabase" localSheetId="20" hidden="1">'Benching F'!$A$5:$R$221</definedName>
    <definedName name="_xlnm._FilterDatabase" localSheetId="8" hidden="1">Earthing!$A$6:$N$603</definedName>
    <definedName name="_xlnm._FilterDatabase" localSheetId="11" hidden="1">'Erection Compiled'!$A$4:$U$478</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details'!$A$1:$AB$982</definedName>
    <definedName name="_xlnm.Print_Area" localSheetId="11">'Erection Compiled'!$A$2:$I$646</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9" i="82" l="1"/>
  <c r="G83" i="82"/>
  <c r="J475" i="63"/>
  <c r="M475" i="63"/>
  <c r="E475" i="63"/>
  <c r="D475" i="63"/>
  <c r="A475" i="63"/>
  <c r="M474" i="63"/>
  <c r="E474" i="63"/>
  <c r="D474" i="63"/>
  <c r="J474" i="63" s="1"/>
  <c r="A474" i="63"/>
  <c r="G40" i="48" l="1"/>
  <c r="J492" i="6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A982" i="92" l="1"/>
  <c r="Y982" i="92"/>
  <c r="U982" i="92"/>
  <c r="T982" i="92"/>
  <c r="S982" i="92"/>
  <c r="R982" i="92"/>
  <c r="Q982" i="92"/>
  <c r="M982" i="92"/>
  <c r="F982" i="92"/>
  <c r="E982" i="92"/>
  <c r="AS981" i="92"/>
  <c r="AR981" i="92"/>
  <c r="A981" i="92"/>
  <c r="AR980" i="92"/>
  <c r="AS979" i="92"/>
  <c r="AR979" i="92"/>
  <c r="AB979" i="92"/>
  <c r="A979" i="92"/>
  <c r="AR978" i="92"/>
  <c r="AS977" i="92"/>
  <c r="AR977" i="92"/>
  <c r="AB977" i="92"/>
  <c r="A977" i="92"/>
  <c r="AR976" i="92"/>
  <c r="AS975" i="92"/>
  <c r="AR975" i="92"/>
  <c r="AB975" i="92"/>
  <c r="A975" i="92"/>
  <c r="AR974" i="92"/>
  <c r="AS973" i="92"/>
  <c r="AR973" i="92"/>
  <c r="AB973" i="92"/>
  <c r="A973" i="92"/>
  <c r="AR972" i="92"/>
  <c r="AS971" i="92"/>
  <c r="AR971" i="92"/>
  <c r="AB971" i="92"/>
  <c r="A971" i="92"/>
  <c r="AR970" i="92"/>
  <c r="AS969" i="92"/>
  <c r="AR969" i="92"/>
  <c r="AB969" i="92"/>
  <c r="A969" i="92"/>
  <c r="AR968" i="92"/>
  <c r="AS967" i="92"/>
  <c r="AR967" i="92"/>
  <c r="AB967" i="92"/>
  <c r="A967" i="92"/>
  <c r="AR966" i="92"/>
  <c r="AS965" i="92"/>
  <c r="AR965" i="92"/>
  <c r="AB965" i="92"/>
  <c r="A965" i="92"/>
  <c r="AR964" i="92"/>
  <c r="AS963" i="92"/>
  <c r="AR963" i="92"/>
  <c r="AB963" i="92"/>
  <c r="A963" i="92"/>
  <c r="AR962" i="92"/>
  <c r="AS961" i="92"/>
  <c r="AR961" i="92"/>
  <c r="AB961" i="92"/>
  <c r="A961" i="92"/>
  <c r="AR960" i="92"/>
  <c r="AS959" i="92"/>
  <c r="AR959" i="92"/>
  <c r="AB959" i="92"/>
  <c r="A959" i="92"/>
  <c r="AR958" i="92"/>
  <c r="AS957" i="92"/>
  <c r="AR957" i="92"/>
  <c r="AB957" i="92"/>
  <c r="A957" i="92"/>
  <c r="AR956" i="92"/>
  <c r="AS955" i="92"/>
  <c r="AR955" i="92"/>
  <c r="AB955" i="92"/>
  <c r="A955" i="92"/>
  <c r="AR954" i="92"/>
  <c r="AS953" i="92"/>
  <c r="AR953" i="92"/>
  <c r="AB953" i="92"/>
  <c r="A953" i="92"/>
  <c r="AR952" i="92"/>
  <c r="AS951" i="92"/>
  <c r="AR951" i="92"/>
  <c r="AB951" i="92"/>
  <c r="A951" i="92"/>
  <c r="AR950" i="92"/>
  <c r="AS949" i="92"/>
  <c r="AR949" i="92"/>
  <c r="AB949" i="92"/>
  <c r="A949" i="92"/>
  <c r="AR948" i="92"/>
  <c r="AS947" i="92"/>
  <c r="AR947" i="92"/>
  <c r="AB947" i="92"/>
  <c r="A947" i="92"/>
  <c r="AR946" i="92"/>
  <c r="AS945" i="92"/>
  <c r="AR945" i="92"/>
  <c r="AB945" i="92"/>
  <c r="A945" i="92"/>
  <c r="AR944" i="92"/>
  <c r="AS943" i="92"/>
  <c r="AR943" i="92"/>
  <c r="AB943" i="92"/>
  <c r="A943" i="92"/>
  <c r="AR942" i="92"/>
  <c r="AS941" i="92"/>
  <c r="AR941" i="92"/>
  <c r="AB941" i="92"/>
  <c r="A941" i="92"/>
  <c r="AR940" i="92"/>
  <c r="AS939" i="92"/>
  <c r="AR939" i="92"/>
  <c r="AB939" i="92"/>
  <c r="A939" i="92"/>
  <c r="AR938" i="92"/>
  <c r="AS937" i="92"/>
  <c r="AR937" i="92"/>
  <c r="AB937" i="92"/>
  <c r="A937" i="92"/>
  <c r="AR936" i="92"/>
  <c r="AS935" i="92"/>
  <c r="AR935" i="92"/>
  <c r="AB935" i="92"/>
  <c r="A935" i="92"/>
  <c r="AR934" i="92"/>
  <c r="AS933" i="92"/>
  <c r="AR933" i="92"/>
  <c r="AB933" i="92"/>
  <c r="A933" i="92"/>
  <c r="AR932" i="92"/>
  <c r="AS931" i="92"/>
  <c r="AR931" i="92"/>
  <c r="AB931" i="92"/>
  <c r="A931" i="92"/>
  <c r="AR930" i="92"/>
  <c r="AS929" i="92"/>
  <c r="AR929" i="92"/>
  <c r="AB929" i="92"/>
  <c r="A929" i="92"/>
  <c r="AR928" i="92"/>
  <c r="AS927" i="92"/>
  <c r="AR927" i="92"/>
  <c r="AB927" i="92"/>
  <c r="A927" i="92"/>
  <c r="AR926" i="92"/>
  <c r="AS925" i="92"/>
  <c r="AR925" i="92"/>
  <c r="AB925" i="92"/>
  <c r="A925" i="92"/>
  <c r="AR924" i="92"/>
  <c r="AS923" i="92"/>
  <c r="AR923" i="92"/>
  <c r="AB923" i="92"/>
  <c r="A923" i="92"/>
  <c r="AR922" i="92"/>
  <c r="AS921" i="92"/>
  <c r="AR921" i="92"/>
  <c r="AB921" i="92"/>
  <c r="A921" i="92"/>
  <c r="AR920" i="92"/>
  <c r="AS919" i="92"/>
  <c r="AR919" i="92"/>
  <c r="AB919" i="92"/>
  <c r="A919" i="92"/>
  <c r="AR918" i="92"/>
  <c r="AS917" i="92"/>
  <c r="AR917" i="92"/>
  <c r="AB917" i="92"/>
  <c r="A917" i="92"/>
  <c r="AR916" i="92"/>
  <c r="AS915" i="92"/>
  <c r="AR915" i="92"/>
  <c r="AB915" i="92"/>
  <c r="A915" i="92"/>
  <c r="AR914" i="92"/>
  <c r="AS913" i="92"/>
  <c r="AR913" i="92"/>
  <c r="AB913" i="92"/>
  <c r="A913" i="92"/>
  <c r="AR912" i="92"/>
  <c r="AS911" i="92"/>
  <c r="AR911" i="92"/>
  <c r="AB911" i="92"/>
  <c r="A911" i="92"/>
  <c r="AR910" i="92"/>
  <c r="AS909" i="92"/>
  <c r="AR909" i="92"/>
  <c r="AB909" i="92"/>
  <c r="A909" i="92"/>
  <c r="AR908" i="92"/>
  <c r="AS907" i="92"/>
  <c r="AR907" i="92"/>
  <c r="AB907" i="92"/>
  <c r="A907" i="92"/>
  <c r="AR906" i="92"/>
  <c r="AS905" i="92"/>
  <c r="AR905" i="92"/>
  <c r="AB905" i="92"/>
  <c r="A905" i="92"/>
  <c r="AR904" i="92"/>
  <c r="AS903" i="92"/>
  <c r="AR903" i="92"/>
  <c r="AB903" i="92"/>
  <c r="A903" i="92"/>
  <c r="AR902" i="92"/>
  <c r="AS901" i="92"/>
  <c r="AR901" i="92"/>
  <c r="AB901" i="92"/>
  <c r="A901" i="92"/>
  <c r="AR900" i="92"/>
  <c r="AS899" i="92"/>
  <c r="AR899" i="92"/>
  <c r="AB899" i="92"/>
  <c r="A899" i="92"/>
  <c r="AR898" i="92"/>
  <c r="AS897" i="92"/>
  <c r="AR897" i="92"/>
  <c r="AB897" i="92"/>
  <c r="A897" i="92"/>
  <c r="AR896" i="92"/>
  <c r="AS895" i="92"/>
  <c r="AR895" i="92"/>
  <c r="AB895" i="92"/>
  <c r="A895" i="92"/>
  <c r="AR894" i="92"/>
  <c r="AS893" i="92"/>
  <c r="AR893" i="92"/>
  <c r="AB893" i="92"/>
  <c r="A893" i="92"/>
  <c r="AR892" i="92"/>
  <c r="AS891" i="92"/>
  <c r="AR891" i="92"/>
  <c r="AB891" i="92"/>
  <c r="A891" i="92"/>
  <c r="AR890" i="92"/>
  <c r="AS889" i="92"/>
  <c r="AR889" i="92"/>
  <c r="AB889" i="92"/>
  <c r="A889" i="92"/>
  <c r="AR888" i="92"/>
  <c r="AS887" i="92"/>
  <c r="AR887" i="92"/>
  <c r="AB887" i="92"/>
  <c r="A887" i="92"/>
  <c r="AR886" i="92"/>
  <c r="AS885" i="92"/>
  <c r="AR885" i="92"/>
  <c r="AB885" i="92"/>
  <c r="A885" i="92"/>
  <c r="AR884" i="92"/>
  <c r="AS883" i="92"/>
  <c r="AR883" i="92"/>
  <c r="AB883" i="92"/>
  <c r="A883" i="92"/>
  <c r="AR882" i="92"/>
  <c r="AS881" i="92"/>
  <c r="AR881" i="92"/>
  <c r="AB881" i="92"/>
  <c r="A881" i="92"/>
  <c r="AR880" i="92"/>
  <c r="AS879" i="92"/>
  <c r="AR879" i="92"/>
  <c r="AB879" i="92"/>
  <c r="A879" i="92"/>
  <c r="AR878" i="92"/>
  <c r="AS877" i="92"/>
  <c r="AR877" i="92"/>
  <c r="AB877" i="92"/>
  <c r="A877" i="92"/>
  <c r="AR876" i="92"/>
  <c r="AS875" i="92"/>
  <c r="AR875" i="92"/>
  <c r="AB875" i="92"/>
  <c r="A875" i="92"/>
  <c r="AR874" i="92"/>
  <c r="AS873" i="92"/>
  <c r="AR873" i="92"/>
  <c r="AB873" i="92"/>
  <c r="A873" i="92"/>
  <c r="AR872" i="92"/>
  <c r="Z872" i="92"/>
  <c r="AS871" i="92"/>
  <c r="AR871" i="92"/>
  <c r="AB871" i="92"/>
  <c r="A871" i="92"/>
  <c r="AR870" i="92"/>
  <c r="Z870" i="92"/>
  <c r="AS869" i="92"/>
  <c r="AR869" i="92"/>
  <c r="AB869" i="92"/>
  <c r="A869" i="92"/>
  <c r="AR868" i="92"/>
  <c r="Z868" i="92"/>
  <c r="AS867" i="92"/>
  <c r="AR867" i="92"/>
  <c r="AB867" i="92"/>
  <c r="A867" i="92"/>
  <c r="AR866" i="92"/>
  <c r="Z866" i="92"/>
  <c r="AS865" i="92"/>
  <c r="AR865" i="92"/>
  <c r="AB865" i="92"/>
  <c r="A865" i="92"/>
  <c r="AR864" i="92"/>
  <c r="Z864" i="92"/>
  <c r="AS863" i="92"/>
  <c r="AR863" i="92"/>
  <c r="AB863" i="92"/>
  <c r="A863" i="92"/>
  <c r="AR862" i="92"/>
  <c r="Z862" i="92"/>
  <c r="AS861" i="92"/>
  <c r="AR861" i="92"/>
  <c r="AB861" i="92"/>
  <c r="A861" i="92"/>
  <c r="AR860" i="92"/>
  <c r="Z860" i="92"/>
  <c r="AS859" i="92"/>
  <c r="AR859" i="92"/>
  <c r="AB859" i="92"/>
  <c r="A859" i="92"/>
  <c r="AR858" i="92"/>
  <c r="Z858" i="92"/>
  <c r="AS857" i="92"/>
  <c r="AR857" i="92"/>
  <c r="AB857" i="92"/>
  <c r="A857" i="92"/>
  <c r="AR856" i="92"/>
  <c r="Z856" i="92"/>
  <c r="AS855" i="92"/>
  <c r="AR855" i="92"/>
  <c r="AB855" i="92"/>
  <c r="A855" i="92"/>
  <c r="AR854" i="92"/>
  <c r="Z854" i="92"/>
  <c r="AS853" i="92"/>
  <c r="AR853" i="92"/>
  <c r="AB853" i="92"/>
  <c r="A853" i="92"/>
  <c r="AR852" i="92"/>
  <c r="Z852" i="92"/>
  <c r="AS851" i="92"/>
  <c r="AR851" i="92"/>
  <c r="AB851" i="92"/>
  <c r="A851" i="92"/>
  <c r="AR850" i="92"/>
  <c r="Z850" i="92"/>
  <c r="AS849" i="92"/>
  <c r="AR849" i="92"/>
  <c r="AB849" i="92"/>
  <c r="A849" i="92"/>
  <c r="AR848" i="92"/>
  <c r="Z848" i="92"/>
  <c r="AS847" i="92"/>
  <c r="AR847" i="92"/>
  <c r="AB847" i="92"/>
  <c r="A847" i="92"/>
  <c r="AR846" i="92"/>
  <c r="Z846" i="92"/>
  <c r="AS845" i="92"/>
  <c r="AR845" i="92"/>
  <c r="AB845" i="92"/>
  <c r="A845" i="92"/>
  <c r="AR844" i="92"/>
  <c r="Z844" i="92"/>
  <c r="AS843" i="92"/>
  <c r="AR843" i="92"/>
  <c r="AB843" i="92"/>
  <c r="A843" i="92"/>
  <c r="AR842" i="92"/>
  <c r="Z842" i="92"/>
  <c r="AS841" i="92"/>
  <c r="AR841" i="92"/>
  <c r="AB841" i="92"/>
  <c r="A841" i="92"/>
  <c r="AR840" i="92"/>
  <c r="Z840" i="92"/>
  <c r="AS839" i="92"/>
  <c r="AR839" i="92"/>
  <c r="AB839" i="92"/>
  <c r="A839" i="92"/>
  <c r="AR838" i="92"/>
  <c r="Z838" i="92"/>
  <c r="AS837" i="92"/>
  <c r="AR837" i="92"/>
  <c r="AB837" i="92"/>
  <c r="A837" i="92"/>
  <c r="AR836" i="92"/>
  <c r="Z836" i="92"/>
  <c r="AS835" i="92"/>
  <c r="AR835" i="92"/>
  <c r="AB835" i="92"/>
  <c r="A835" i="92"/>
  <c r="AR834" i="92"/>
  <c r="Z834" i="92"/>
  <c r="AS833" i="92"/>
  <c r="AR833" i="92"/>
  <c r="AB833" i="92"/>
  <c r="A833" i="92"/>
  <c r="AR832" i="92"/>
  <c r="Z832" i="92"/>
  <c r="AS831" i="92"/>
  <c r="AR831" i="92"/>
  <c r="AB831" i="92"/>
  <c r="A831" i="92"/>
  <c r="AR830" i="92"/>
  <c r="Z830" i="92"/>
  <c r="AS829" i="92"/>
  <c r="AR829" i="92"/>
  <c r="AB829" i="92"/>
  <c r="A829" i="92"/>
  <c r="AR828" i="92"/>
  <c r="Z828" i="92"/>
  <c r="AS827" i="92"/>
  <c r="AR827" i="92"/>
  <c r="AB827" i="92"/>
  <c r="A827" i="92"/>
  <c r="AR826" i="92"/>
  <c r="Z826" i="92"/>
  <c r="AS825" i="92"/>
  <c r="AR825" i="92"/>
  <c r="AB825" i="92"/>
  <c r="A825" i="92"/>
  <c r="AR824" i="92"/>
  <c r="Z824" i="92"/>
  <c r="AS823" i="92"/>
  <c r="AR823" i="92"/>
  <c r="AB823" i="92"/>
  <c r="A823" i="92"/>
  <c r="AR822" i="92"/>
  <c r="Z822" i="92"/>
  <c r="AS821" i="92"/>
  <c r="AR821" i="92"/>
  <c r="AB821" i="92"/>
  <c r="A821" i="92"/>
  <c r="AR820" i="92"/>
  <c r="Z820" i="92"/>
  <c r="AS819" i="92"/>
  <c r="AR819" i="92"/>
  <c r="AB819" i="92"/>
  <c r="A819" i="92"/>
  <c r="AR818" i="92"/>
  <c r="Z818" i="92"/>
  <c r="AS817" i="92"/>
  <c r="AR817" i="92"/>
  <c r="AB817" i="92"/>
  <c r="A817" i="92"/>
  <c r="AR816" i="92"/>
  <c r="Z816" i="92"/>
  <c r="AS815" i="92"/>
  <c r="AR815" i="92"/>
  <c r="AB815" i="92"/>
  <c r="A815" i="92"/>
  <c r="AR814" i="92"/>
  <c r="Z814" i="92"/>
  <c r="AS813" i="92"/>
  <c r="AR813" i="92"/>
  <c r="AB813" i="92"/>
  <c r="A813" i="92"/>
  <c r="AR812" i="92"/>
  <c r="Z812" i="92"/>
  <c r="AS811" i="92"/>
  <c r="AR811" i="92"/>
  <c r="AB811" i="92"/>
  <c r="A811" i="92"/>
  <c r="AR810" i="92"/>
  <c r="Z810" i="92"/>
  <c r="AS809" i="92"/>
  <c r="AR809" i="92"/>
  <c r="AB809" i="92"/>
  <c r="A809" i="92"/>
  <c r="AR808" i="92"/>
  <c r="Z808" i="92"/>
  <c r="AS807" i="92"/>
  <c r="AR807" i="92"/>
  <c r="AB807" i="92"/>
  <c r="A807" i="92"/>
  <c r="AR806" i="92"/>
  <c r="Z806" i="92"/>
  <c r="AS805" i="92"/>
  <c r="AR805" i="92"/>
  <c r="AB805" i="92"/>
  <c r="A805" i="92"/>
  <c r="AR804" i="92"/>
  <c r="Z804" i="92"/>
  <c r="AS803" i="92"/>
  <c r="AR803" i="92"/>
  <c r="AB803" i="92"/>
  <c r="A803" i="92"/>
  <c r="AR802" i="92"/>
  <c r="Z802" i="92"/>
  <c r="AS801" i="92"/>
  <c r="AR801" i="92"/>
  <c r="AB801" i="92"/>
  <c r="A801" i="92"/>
  <c r="AR800" i="92"/>
  <c r="Z800" i="92"/>
  <c r="AS799" i="92"/>
  <c r="AR799" i="92"/>
  <c r="AB799" i="92"/>
  <c r="A799" i="92"/>
  <c r="AR798" i="92"/>
  <c r="Z798" i="92"/>
  <c r="AS797" i="92"/>
  <c r="AR797" i="92"/>
  <c r="AB797" i="92"/>
  <c r="A797" i="92"/>
  <c r="AR796" i="92"/>
  <c r="Z796" i="92"/>
  <c r="AS795" i="92"/>
  <c r="AR795" i="92"/>
  <c r="AB795" i="92"/>
  <c r="A795" i="92"/>
  <c r="AR794" i="92"/>
  <c r="Z794" i="92"/>
  <c r="AS793" i="92"/>
  <c r="AR793" i="92"/>
  <c r="AB793" i="92"/>
  <c r="A793" i="92"/>
  <c r="AR792" i="92"/>
  <c r="Z792" i="92"/>
  <c r="AS791" i="92"/>
  <c r="AR791" i="92"/>
  <c r="AB791" i="92"/>
  <c r="A791" i="92"/>
  <c r="AR790" i="92"/>
  <c r="Z790" i="92"/>
  <c r="AS789" i="92"/>
  <c r="AR789" i="92"/>
  <c r="AB789" i="92"/>
  <c r="A789" i="92"/>
  <c r="AR788" i="92"/>
  <c r="Z788" i="92"/>
  <c r="AS787" i="92"/>
  <c r="AR787" i="92"/>
  <c r="AB787" i="92"/>
  <c r="A787" i="92"/>
  <c r="AR786" i="92"/>
  <c r="Z786" i="92"/>
  <c r="AS785" i="92"/>
  <c r="AR785" i="92"/>
  <c r="AB785" i="92"/>
  <c r="A785" i="92"/>
  <c r="AR784" i="92"/>
  <c r="Z784" i="92"/>
  <c r="AS783" i="92"/>
  <c r="AR783" i="92"/>
  <c r="AB783" i="92"/>
  <c r="A783" i="92"/>
  <c r="AR782" i="92"/>
  <c r="Z782" i="92"/>
  <c r="AS781" i="92"/>
  <c r="AR781" i="92"/>
  <c r="AB781" i="92"/>
  <c r="A781" i="92"/>
  <c r="AR780" i="92"/>
  <c r="Z780" i="92"/>
  <c r="AS779" i="92"/>
  <c r="AR779" i="92"/>
  <c r="AB779" i="92"/>
  <c r="A779" i="92"/>
  <c r="AR778" i="92"/>
  <c r="Z778" i="92"/>
  <c r="AS777" i="92"/>
  <c r="AR777" i="92"/>
  <c r="AB777" i="92"/>
  <c r="A777" i="92"/>
  <c r="AR776" i="92"/>
  <c r="Z776" i="92"/>
  <c r="AS775" i="92"/>
  <c r="AR775" i="92"/>
  <c r="AB775" i="92"/>
  <c r="A775" i="92"/>
  <c r="AR774" i="92"/>
  <c r="Z774" i="92"/>
  <c r="AS773" i="92"/>
  <c r="AR773" i="92"/>
  <c r="AB773" i="92"/>
  <c r="A773" i="92"/>
  <c r="AR772" i="92"/>
  <c r="Z772" i="92"/>
  <c r="AS771" i="92"/>
  <c r="AR771" i="92"/>
  <c r="AB771" i="92"/>
  <c r="A771" i="92"/>
  <c r="AR770" i="92"/>
  <c r="Z770" i="92"/>
  <c r="AS769" i="92"/>
  <c r="AR769" i="92"/>
  <c r="AB769" i="92"/>
  <c r="A769" i="92"/>
  <c r="AR768" i="92"/>
  <c r="Z768" i="92"/>
  <c r="AS767" i="92"/>
  <c r="AR767" i="92"/>
  <c r="AB767" i="92"/>
  <c r="A767" i="92"/>
  <c r="AR766" i="92"/>
  <c r="Z766" i="92"/>
  <c r="AS765" i="92"/>
  <c r="AR765" i="92"/>
  <c r="AB765" i="92"/>
  <c r="A765" i="92"/>
  <c r="AR764" i="92"/>
  <c r="Z764" i="92"/>
  <c r="AS763" i="92"/>
  <c r="AR763" i="92"/>
  <c r="AB763" i="92"/>
  <c r="A763" i="92"/>
  <c r="AR762" i="92"/>
  <c r="Z762" i="92"/>
  <c r="AS761" i="92"/>
  <c r="AR761" i="92"/>
  <c r="AB761" i="92"/>
  <c r="A761" i="92"/>
  <c r="AR760" i="92"/>
  <c r="Z760" i="92"/>
  <c r="AS759" i="92"/>
  <c r="AR759" i="92"/>
  <c r="AB759" i="92"/>
  <c r="A759" i="92"/>
  <c r="AR758" i="92"/>
  <c r="Z758" i="92"/>
  <c r="AS757" i="92"/>
  <c r="AR757" i="92"/>
  <c r="AB757" i="92"/>
  <c r="A757" i="92"/>
  <c r="AR756" i="92"/>
  <c r="Z756" i="92"/>
  <c r="AS755" i="92"/>
  <c r="AR755" i="92"/>
  <c r="AB755" i="92"/>
  <c r="A755" i="92"/>
  <c r="AR754" i="92"/>
  <c r="Z754" i="92"/>
  <c r="AS753" i="92"/>
  <c r="AR753" i="92"/>
  <c r="AB753" i="92"/>
  <c r="A753" i="92"/>
  <c r="AR752" i="92"/>
  <c r="Z752" i="92"/>
  <c r="AS751" i="92"/>
  <c r="AR751" i="92"/>
  <c r="AB751" i="92"/>
  <c r="A751" i="92"/>
  <c r="AR750" i="92"/>
  <c r="Z750" i="92"/>
  <c r="AS749" i="92"/>
  <c r="AR749" i="92"/>
  <c r="AB749" i="92"/>
  <c r="A749" i="92"/>
  <c r="AR748" i="92"/>
  <c r="Z748" i="92"/>
  <c r="AS747" i="92"/>
  <c r="AR747" i="92"/>
  <c r="AB747" i="92"/>
  <c r="A747" i="92"/>
  <c r="AR746" i="92"/>
  <c r="Z746" i="92"/>
  <c r="AS745" i="92"/>
  <c r="AR745" i="92"/>
  <c r="AB745" i="92"/>
  <c r="A745" i="92"/>
  <c r="AR744" i="92"/>
  <c r="Z744" i="92"/>
  <c r="AS743" i="92"/>
  <c r="AR743" i="92"/>
  <c r="AB743" i="92"/>
  <c r="A743" i="92"/>
  <c r="AR742" i="92"/>
  <c r="Z742" i="92"/>
  <c r="AS741" i="92"/>
  <c r="AR741" i="92"/>
  <c r="AB741" i="92"/>
  <c r="A741" i="92"/>
  <c r="AR740" i="92"/>
  <c r="Z740" i="92"/>
  <c r="AS739" i="92"/>
  <c r="AR739" i="92"/>
  <c r="AB739" i="92"/>
  <c r="A739" i="92"/>
  <c r="AR738" i="92"/>
  <c r="Z738" i="92"/>
  <c r="AS737" i="92"/>
  <c r="AR737" i="92"/>
  <c r="AB737" i="92"/>
  <c r="A737" i="92"/>
  <c r="AR736" i="92"/>
  <c r="Z736" i="92"/>
  <c r="AS735" i="92"/>
  <c r="AR735" i="92"/>
  <c r="AB735" i="92"/>
  <c r="A735" i="92"/>
  <c r="AR734" i="92"/>
  <c r="Z734" i="92"/>
  <c r="AS733" i="92"/>
  <c r="AR733" i="92"/>
  <c r="AB733" i="92"/>
  <c r="A733" i="92"/>
  <c r="AR732" i="92"/>
  <c r="Z732" i="92"/>
  <c r="AS731" i="92"/>
  <c r="AR731" i="92"/>
  <c r="AB731" i="92"/>
  <c r="A731" i="92"/>
  <c r="AR730" i="92"/>
  <c r="Z730" i="92"/>
  <c r="AS729" i="92"/>
  <c r="AR729" i="92"/>
  <c r="AB729" i="92"/>
  <c r="A729" i="92"/>
  <c r="AR728" i="92"/>
  <c r="Z728" i="92"/>
  <c r="AS727" i="92"/>
  <c r="AR727" i="92"/>
  <c r="AB727" i="92"/>
  <c r="A727" i="92"/>
  <c r="AR726" i="92"/>
  <c r="Z726" i="92"/>
  <c r="AS725" i="92"/>
  <c r="AR725" i="92"/>
  <c r="AB725" i="92"/>
  <c r="A725" i="92"/>
  <c r="AR724" i="92"/>
  <c r="Z724" i="92"/>
  <c r="AS723" i="92"/>
  <c r="AR723" i="92"/>
  <c r="AB723" i="92"/>
  <c r="A723" i="92"/>
  <c r="AR722" i="92"/>
  <c r="Z722" i="92"/>
  <c r="AS721" i="92"/>
  <c r="AR721" i="92"/>
  <c r="AB721" i="92"/>
  <c r="A721" i="92"/>
  <c r="AR720" i="92"/>
  <c r="Z720" i="92"/>
  <c r="AS719" i="92"/>
  <c r="AR719" i="92"/>
  <c r="AB719" i="92"/>
  <c r="A719" i="92"/>
  <c r="AR718" i="92"/>
  <c r="Z718" i="92"/>
  <c r="AS717" i="92"/>
  <c r="AR717" i="92"/>
  <c r="AB717" i="92"/>
  <c r="A717" i="92"/>
  <c r="AR716" i="92"/>
  <c r="Z716" i="92"/>
  <c r="AS715" i="92"/>
  <c r="AR715" i="92"/>
  <c r="AB715" i="92"/>
  <c r="A715" i="92"/>
  <c r="AR714" i="92"/>
  <c r="Z714" i="92"/>
  <c r="AS713" i="92"/>
  <c r="AR713" i="92"/>
  <c r="AB713" i="92"/>
  <c r="A713" i="92"/>
  <c r="AR712" i="92"/>
  <c r="Z712" i="92"/>
  <c r="AS711" i="92"/>
  <c r="AR711" i="92"/>
  <c r="AB711" i="92"/>
  <c r="A711" i="92"/>
  <c r="AR710" i="92"/>
  <c r="Z710" i="92"/>
  <c r="AS709" i="92"/>
  <c r="AR709" i="92"/>
  <c r="AB709" i="92"/>
  <c r="A709" i="92"/>
  <c r="AR708" i="92"/>
  <c r="Z708" i="92"/>
  <c r="AS707" i="92"/>
  <c r="AR707" i="92"/>
  <c r="AB707" i="92"/>
  <c r="A707" i="92"/>
  <c r="AR706" i="92"/>
  <c r="Z706" i="92"/>
  <c r="AS705" i="92"/>
  <c r="AR705" i="92"/>
  <c r="AB705" i="92"/>
  <c r="A705" i="92"/>
  <c r="AR704" i="92"/>
  <c r="Z704" i="92"/>
  <c r="AS703" i="92"/>
  <c r="AR703" i="92"/>
  <c r="AB703" i="92"/>
  <c r="A703" i="92"/>
  <c r="AR702" i="92"/>
  <c r="Z702" i="92"/>
  <c r="AS701" i="92"/>
  <c r="AR701" i="92"/>
  <c r="AB701" i="92"/>
  <c r="A701" i="92"/>
  <c r="AR700" i="92"/>
  <c r="Z700" i="92"/>
  <c r="AS699" i="92"/>
  <c r="AR699" i="92"/>
  <c r="AB699" i="92"/>
  <c r="A699" i="92"/>
  <c r="AR698" i="92"/>
  <c r="Z698" i="92"/>
  <c r="AS697" i="92"/>
  <c r="AR697" i="92"/>
  <c r="AB697" i="92"/>
  <c r="A697" i="92"/>
  <c r="AR696" i="92"/>
  <c r="Z696" i="92"/>
  <c r="AS695" i="92"/>
  <c r="AR695" i="92"/>
  <c r="AB695" i="92"/>
  <c r="A695" i="92"/>
  <c r="AR694" i="92"/>
  <c r="Z694" i="92"/>
  <c r="AS693" i="92"/>
  <c r="AR693" i="92"/>
  <c r="AB693" i="92"/>
  <c r="A693" i="92"/>
  <c r="AR692" i="92"/>
  <c r="Z692" i="92"/>
  <c r="AS691" i="92"/>
  <c r="AR691" i="92"/>
  <c r="AB691" i="92"/>
  <c r="A691" i="92"/>
  <c r="AR690" i="92"/>
  <c r="Z690" i="92"/>
  <c r="AS689" i="92"/>
  <c r="AR689" i="92"/>
  <c r="AB689" i="92"/>
  <c r="A689" i="92"/>
  <c r="AR688" i="92"/>
  <c r="Z688" i="92"/>
  <c r="AS687" i="92"/>
  <c r="AR687" i="92"/>
  <c r="AB687" i="92"/>
  <c r="A687" i="92"/>
  <c r="AR686" i="92"/>
  <c r="Z686" i="92"/>
  <c r="AS685" i="92"/>
  <c r="AR685" i="92"/>
  <c r="AB685" i="92"/>
  <c r="A685" i="92"/>
  <c r="AR684" i="92"/>
  <c r="Z684" i="92"/>
  <c r="AS683" i="92"/>
  <c r="AR683" i="92"/>
  <c r="AB683" i="92"/>
  <c r="A683" i="92"/>
  <c r="AR682" i="92"/>
  <c r="Z682" i="92"/>
  <c r="AS681" i="92"/>
  <c r="AR681" i="92"/>
  <c r="AB681" i="92"/>
  <c r="A681" i="92"/>
  <c r="AR680" i="92"/>
  <c r="Z680" i="92"/>
  <c r="AS679" i="92"/>
  <c r="AR679" i="92"/>
  <c r="AB679" i="92"/>
  <c r="A679" i="92"/>
  <c r="AR678" i="92"/>
  <c r="Z678" i="92"/>
  <c r="AS677" i="92"/>
  <c r="AR677" i="92"/>
  <c r="AB677" i="92"/>
  <c r="A677" i="92"/>
  <c r="AR676" i="92"/>
  <c r="Z676" i="92"/>
  <c r="AS675" i="92"/>
  <c r="AR675" i="92"/>
  <c r="AB675" i="92"/>
  <c r="A675" i="92"/>
  <c r="AR674" i="92"/>
  <c r="Z674" i="92"/>
  <c r="AS673" i="92"/>
  <c r="AR673" i="92"/>
  <c r="AB673" i="92"/>
  <c r="A673" i="92"/>
  <c r="AR672" i="92"/>
  <c r="Z672" i="92"/>
  <c r="AS671" i="92"/>
  <c r="AR671" i="92"/>
  <c r="AB671" i="92"/>
  <c r="A671" i="92"/>
  <c r="AR670" i="92"/>
  <c r="Z670" i="92"/>
  <c r="AS669" i="92"/>
  <c r="AR669" i="92"/>
  <c r="AB669" i="92"/>
  <c r="A669" i="92"/>
  <c r="AR668" i="92"/>
  <c r="Z668" i="92"/>
  <c r="AS667" i="92"/>
  <c r="AR667" i="92"/>
  <c r="A667" i="92"/>
  <c r="AR666" i="92"/>
  <c r="Z666" i="92"/>
  <c r="AS665" i="92"/>
  <c r="AR665" i="92"/>
  <c r="AB665" i="92"/>
  <c r="A665" i="92"/>
  <c r="AR664" i="92"/>
  <c r="Z664" i="92"/>
  <c r="AS663" i="92"/>
  <c r="AR663" i="92"/>
  <c r="A663" i="92"/>
  <c r="AR662" i="92"/>
  <c r="Z662" i="92"/>
  <c r="AS661" i="92"/>
  <c r="AR661" i="92"/>
  <c r="AB661" i="92"/>
  <c r="A661" i="92"/>
  <c r="AR660" i="92"/>
  <c r="Z660" i="92"/>
  <c r="AS659" i="92"/>
  <c r="AR659" i="92"/>
  <c r="AB659" i="92"/>
  <c r="A659" i="92"/>
  <c r="AR658" i="92"/>
  <c r="Z658" i="92"/>
  <c r="AS657" i="92"/>
  <c r="AR657" i="92"/>
  <c r="AB657" i="92"/>
  <c r="A657" i="92"/>
  <c r="AR656" i="92"/>
  <c r="Z656" i="92"/>
  <c r="AS655" i="92"/>
  <c r="AR655" i="92"/>
  <c r="AB655" i="92"/>
  <c r="A655" i="92"/>
  <c r="AR654" i="92"/>
  <c r="Z654" i="92"/>
  <c r="AS653" i="92"/>
  <c r="AR653" i="92"/>
  <c r="AB653" i="92"/>
  <c r="A653" i="92"/>
  <c r="AR652" i="92"/>
  <c r="Z652" i="92"/>
  <c r="AS651" i="92"/>
  <c r="AR651" i="92"/>
  <c r="AB651" i="92"/>
  <c r="A651" i="92"/>
  <c r="AR650" i="92"/>
  <c r="Z650" i="92"/>
  <c r="AS649" i="92"/>
  <c r="AR649" i="92"/>
  <c r="AB649" i="92"/>
  <c r="A649" i="92"/>
  <c r="AR648" i="92"/>
  <c r="Z648" i="92"/>
  <c r="AS647" i="92"/>
  <c r="AR647" i="92"/>
  <c r="AB647" i="92"/>
  <c r="A647" i="92"/>
  <c r="AR646" i="92"/>
  <c r="Z646" i="92"/>
  <c r="AS645" i="92"/>
  <c r="AR645" i="92"/>
  <c r="AB645" i="92"/>
  <c r="A645" i="92"/>
  <c r="AR644" i="92"/>
  <c r="Z644" i="92"/>
  <c r="AS643" i="92"/>
  <c r="AR643" i="92"/>
  <c r="AB643" i="92"/>
  <c r="A643" i="92"/>
  <c r="AR642" i="92"/>
  <c r="Z642" i="92"/>
  <c r="AS641" i="92"/>
  <c r="AR641" i="92"/>
  <c r="AB641" i="92"/>
  <c r="A641" i="92"/>
  <c r="AR640" i="92"/>
  <c r="Z640" i="92"/>
  <c r="AS639" i="92"/>
  <c r="AR639" i="92"/>
  <c r="AB639" i="92"/>
  <c r="A639" i="92"/>
  <c r="AR638" i="92"/>
  <c r="Z638" i="92"/>
  <c r="AS637" i="92"/>
  <c r="AR637" i="92"/>
  <c r="A637" i="92"/>
  <c r="AR636" i="92"/>
  <c r="Z636" i="92"/>
  <c r="AS635" i="92"/>
  <c r="AR635" i="92"/>
  <c r="A635" i="92"/>
  <c r="AR634" i="92"/>
  <c r="Z634" i="92"/>
  <c r="AS633" i="92"/>
  <c r="AR633" i="92"/>
  <c r="A633" i="92"/>
  <c r="AR632" i="92"/>
  <c r="Z632" i="92"/>
  <c r="AS631" i="92"/>
  <c r="AR631" i="92"/>
  <c r="A631" i="92"/>
  <c r="AR630" i="92"/>
  <c r="Z630" i="92"/>
  <c r="AS629" i="92"/>
  <c r="AR629" i="92"/>
  <c r="A629" i="92"/>
  <c r="AR628" i="92"/>
  <c r="Z628" i="92"/>
  <c r="AS627" i="92"/>
  <c r="AR627" i="92"/>
  <c r="A627" i="92"/>
  <c r="AR626" i="92"/>
  <c r="Z626" i="92"/>
  <c r="AS625" i="92"/>
  <c r="AR625" i="92"/>
  <c r="A625" i="92"/>
  <c r="AR624" i="92"/>
  <c r="Z624" i="92"/>
  <c r="AS623" i="92"/>
  <c r="AR623" i="92"/>
  <c r="A623" i="92"/>
  <c r="AR622" i="92"/>
  <c r="Z622" i="92"/>
  <c r="AS621" i="92"/>
  <c r="AR621" i="92"/>
  <c r="A621" i="92"/>
  <c r="AR620" i="92"/>
  <c r="Z620" i="92"/>
  <c r="AS619" i="92"/>
  <c r="AR619" i="92"/>
  <c r="A619" i="92"/>
  <c r="AR618" i="92"/>
  <c r="Z618" i="92"/>
  <c r="AS617" i="92"/>
  <c r="AR617" i="92"/>
  <c r="A617" i="92"/>
  <c r="AR616" i="92"/>
  <c r="Z616" i="92"/>
  <c r="AS615" i="92"/>
  <c r="AR615" i="92"/>
  <c r="A615" i="92"/>
  <c r="AR614" i="92"/>
  <c r="Z614" i="92"/>
  <c r="AS613" i="92"/>
  <c r="AR613" i="92"/>
  <c r="A613" i="92"/>
  <c r="AR612" i="92"/>
  <c r="Z612" i="92"/>
  <c r="AS611" i="92"/>
  <c r="AR611" i="92"/>
  <c r="A611" i="92"/>
  <c r="AR610" i="92"/>
  <c r="Z610" i="92"/>
  <c r="AS609" i="92"/>
  <c r="AR609" i="92"/>
  <c r="A609" i="92"/>
  <c r="AR608" i="92"/>
  <c r="Z608" i="92"/>
  <c r="AS607" i="92"/>
  <c r="AR607" i="92"/>
  <c r="A607" i="92"/>
  <c r="AR606" i="92"/>
  <c r="Z606" i="92"/>
  <c r="AS605" i="92"/>
  <c r="AR605" i="92"/>
  <c r="A605" i="92"/>
  <c r="AR604" i="92"/>
  <c r="Z604" i="92"/>
  <c r="AS603" i="92"/>
  <c r="AR603" i="92"/>
  <c r="A603" i="92"/>
  <c r="AR602" i="92"/>
  <c r="Z602" i="92"/>
  <c r="AS601" i="92"/>
  <c r="AR601" i="92"/>
  <c r="A601" i="92"/>
  <c r="AR600" i="92"/>
  <c r="Z600" i="92"/>
  <c r="AS599" i="92"/>
  <c r="AR599" i="92"/>
  <c r="A599" i="92"/>
  <c r="AR598" i="92"/>
  <c r="Z598" i="92"/>
  <c r="AS597" i="92"/>
  <c r="AR597" i="92"/>
  <c r="A597" i="92"/>
  <c r="AR596" i="92"/>
  <c r="Z596" i="92"/>
  <c r="AS595" i="92"/>
  <c r="AR595" i="92"/>
  <c r="A595" i="92"/>
  <c r="AR594" i="92"/>
  <c r="Z594" i="92"/>
  <c r="AS593" i="92"/>
  <c r="AR593" i="92"/>
  <c r="A593" i="92"/>
  <c r="AR592" i="92"/>
  <c r="Z592" i="92"/>
  <c r="AS591" i="92"/>
  <c r="AR591" i="92"/>
  <c r="A591" i="92"/>
  <c r="AR590" i="92"/>
  <c r="Z590" i="92"/>
  <c r="AS589" i="92"/>
  <c r="AR589" i="92"/>
  <c r="A589" i="92"/>
  <c r="AR588" i="92"/>
  <c r="Z588" i="92"/>
  <c r="AS587" i="92"/>
  <c r="AR587" i="92"/>
  <c r="A587" i="92"/>
  <c r="AR586" i="92"/>
  <c r="Z586" i="92"/>
  <c r="AS585" i="92"/>
  <c r="AR585" i="92"/>
  <c r="A585" i="92"/>
  <c r="AR584" i="92"/>
  <c r="Z584" i="92"/>
  <c r="AS583" i="92"/>
  <c r="AR583" i="92"/>
  <c r="A583" i="92"/>
  <c r="AR582" i="92"/>
  <c r="Z582" i="92"/>
  <c r="AS581" i="92"/>
  <c r="AR581" i="92"/>
  <c r="A581" i="92"/>
  <c r="AR580" i="92"/>
  <c r="Z580" i="92"/>
  <c r="AS579" i="92"/>
  <c r="AR579" i="92"/>
  <c r="A579" i="92"/>
  <c r="AR578" i="92"/>
  <c r="Z578" i="92"/>
  <c r="AS577" i="92"/>
  <c r="AR577" i="92"/>
  <c r="A577" i="92"/>
  <c r="AR576" i="92"/>
  <c r="Z576" i="92"/>
  <c r="AS575" i="92"/>
  <c r="AR575" i="92"/>
  <c r="A575" i="92"/>
  <c r="AR574" i="92"/>
  <c r="Z574" i="92"/>
  <c r="AS573" i="92"/>
  <c r="AR573" i="92"/>
  <c r="A573" i="92"/>
  <c r="AR572" i="92"/>
  <c r="Z572" i="92"/>
  <c r="AS571" i="92"/>
  <c r="AR571" i="92"/>
  <c r="A571" i="92"/>
  <c r="AR570" i="92"/>
  <c r="Z570" i="92"/>
  <c r="AS569" i="92"/>
  <c r="AR569" i="92"/>
  <c r="A569" i="92"/>
  <c r="AR568" i="92"/>
  <c r="Z568" i="92"/>
  <c r="AS567" i="92"/>
  <c r="AR567" i="92"/>
  <c r="AB567" i="92"/>
  <c r="A567" i="92"/>
  <c r="AR566" i="92"/>
  <c r="Z566" i="92"/>
  <c r="AS565" i="92"/>
  <c r="AR565" i="92"/>
  <c r="AB565" i="92"/>
  <c r="A565" i="92"/>
  <c r="AR564" i="92"/>
  <c r="Z564" i="92"/>
  <c r="AS563" i="92"/>
  <c r="AR563" i="92"/>
  <c r="A563" i="92"/>
  <c r="AR562" i="92"/>
  <c r="Z562" i="92"/>
  <c r="AS561" i="92"/>
  <c r="AR561" i="92"/>
  <c r="A561" i="92"/>
  <c r="AR560" i="92"/>
  <c r="Z560" i="92"/>
  <c r="AS559" i="92"/>
  <c r="AR559" i="92"/>
  <c r="A559" i="92"/>
  <c r="AR558" i="92"/>
  <c r="Z558" i="92"/>
  <c r="AS557" i="92"/>
  <c r="AR557" i="92"/>
  <c r="A557" i="92"/>
  <c r="AR556" i="92"/>
  <c r="Z556" i="92"/>
  <c r="AS555" i="92"/>
  <c r="AR555" i="92"/>
  <c r="A555" i="92"/>
  <c r="AR554" i="92"/>
  <c r="Z554" i="92"/>
  <c r="AS553" i="92"/>
  <c r="AR553" i="92"/>
  <c r="A553" i="92"/>
  <c r="AR552" i="92"/>
  <c r="Z552" i="92"/>
  <c r="AS551" i="92"/>
  <c r="AR551" i="92"/>
  <c r="A551" i="92"/>
  <c r="AR550" i="92"/>
  <c r="Z550" i="92"/>
  <c r="AS549" i="92"/>
  <c r="AR549" i="92"/>
  <c r="A549" i="92"/>
  <c r="AR548" i="92"/>
  <c r="Z548" i="92"/>
  <c r="AS547" i="92"/>
  <c r="AR547" i="92"/>
  <c r="A547" i="92"/>
  <c r="AR546" i="92"/>
  <c r="Z546" i="92"/>
  <c r="AS545" i="92"/>
  <c r="AR545" i="92"/>
  <c r="A545" i="92"/>
  <c r="AR544" i="92"/>
  <c r="Z544" i="92"/>
  <c r="AS543" i="92"/>
  <c r="AR543" i="92"/>
  <c r="A543" i="92"/>
  <c r="AR542" i="92"/>
  <c r="Z542" i="92"/>
  <c r="AS541" i="92"/>
  <c r="AR541" i="92"/>
  <c r="A541" i="92"/>
  <c r="AR540" i="92"/>
  <c r="Z540" i="92"/>
  <c r="AS539" i="92"/>
  <c r="AR539" i="92"/>
  <c r="A539" i="92"/>
  <c r="AR538" i="92"/>
  <c r="Z538" i="92"/>
  <c r="AS537" i="92"/>
  <c r="AR537" i="92"/>
  <c r="A537" i="92"/>
  <c r="AR536" i="92"/>
  <c r="V536" i="92"/>
  <c r="Z536" i="92" s="1"/>
  <c r="AS535" i="92"/>
  <c r="AR535" i="92"/>
  <c r="A535" i="92"/>
  <c r="AR534" i="92"/>
  <c r="V534" i="92"/>
  <c r="Z534" i="92" s="1"/>
  <c r="AS533" i="92"/>
  <c r="AR533" i="92"/>
  <c r="A533" i="92"/>
  <c r="AR532" i="92"/>
  <c r="V532" i="92"/>
  <c r="Z532" i="92" s="1"/>
  <c r="AS531" i="92"/>
  <c r="AR531" i="92"/>
  <c r="A531" i="92"/>
  <c r="AR530" i="92"/>
  <c r="V530" i="92"/>
  <c r="Z530" i="92" s="1"/>
  <c r="AS529" i="92"/>
  <c r="AR529" i="92"/>
  <c r="A529" i="92"/>
  <c r="AR528" i="92"/>
  <c r="V528" i="92"/>
  <c r="Z528" i="92" s="1"/>
  <c r="AS527" i="92"/>
  <c r="AR527" i="92"/>
  <c r="A527" i="92"/>
  <c r="AR526" i="92"/>
  <c r="V526" i="92"/>
  <c r="Z526" i="92" s="1"/>
  <c r="AS525" i="92"/>
  <c r="AR525" i="92"/>
  <c r="A525" i="92"/>
  <c r="AR524" i="92"/>
  <c r="V524" i="92"/>
  <c r="Z524" i="92" s="1"/>
  <c r="AS523" i="92"/>
  <c r="AR523" i="92"/>
  <c r="A523" i="92"/>
  <c r="AR522" i="92"/>
  <c r="V522" i="92"/>
  <c r="Z522" i="92" s="1"/>
  <c r="AS521" i="92"/>
  <c r="AR521" i="92"/>
  <c r="A521" i="92"/>
  <c r="AR520" i="92"/>
  <c r="V520" i="92"/>
  <c r="Z520" i="92" s="1"/>
  <c r="AS519" i="92"/>
  <c r="AR519" i="92"/>
  <c r="A519" i="92"/>
  <c r="AR518" i="92"/>
  <c r="V518" i="92"/>
  <c r="Z518" i="92" s="1"/>
  <c r="AS517" i="92"/>
  <c r="AR517" i="92"/>
  <c r="A517" i="92"/>
  <c r="AR516" i="92"/>
  <c r="V516" i="92"/>
  <c r="Z516" i="92" s="1"/>
  <c r="AS515" i="92"/>
  <c r="AR515" i="92"/>
  <c r="A515" i="92"/>
  <c r="AR514" i="92"/>
  <c r="V514" i="92"/>
  <c r="Z514" i="92" s="1"/>
  <c r="AS513" i="92"/>
  <c r="AR513" i="92"/>
  <c r="A513" i="92"/>
  <c r="AR512" i="92"/>
  <c r="V512" i="92"/>
  <c r="Z512" i="92" s="1"/>
  <c r="AS511" i="92"/>
  <c r="AR511" i="92"/>
  <c r="A511" i="92"/>
  <c r="AR510" i="92"/>
  <c r="V510" i="92"/>
  <c r="Z510" i="92" s="1"/>
  <c r="AS509" i="92"/>
  <c r="AR509" i="92"/>
  <c r="A509" i="92"/>
  <c r="AR508" i="92"/>
  <c r="V508" i="92"/>
  <c r="Z508" i="92" s="1"/>
  <c r="AS507" i="92"/>
  <c r="AR507" i="92"/>
  <c r="A507" i="92"/>
  <c r="AR506" i="92"/>
  <c r="V506" i="92"/>
  <c r="Z506" i="92" s="1"/>
  <c r="AS505" i="92"/>
  <c r="AR505" i="92"/>
  <c r="A505" i="92"/>
  <c r="AR504" i="92"/>
  <c r="V504" i="92"/>
  <c r="Z504" i="92" s="1"/>
  <c r="AS503" i="92"/>
  <c r="AR503" i="92"/>
  <c r="A503" i="92"/>
  <c r="AR502" i="92"/>
  <c r="V502" i="92"/>
  <c r="Z502" i="92" s="1"/>
  <c r="AS501" i="92"/>
  <c r="AR501" i="92"/>
  <c r="A501" i="92"/>
  <c r="AR500" i="92"/>
  <c r="V500" i="92"/>
  <c r="Z500" i="92" s="1"/>
  <c r="AS499" i="92"/>
  <c r="AR499" i="92"/>
  <c r="A499" i="92"/>
  <c r="AR498" i="92"/>
  <c r="V498" i="92"/>
  <c r="Z498" i="92" s="1"/>
  <c r="AS497" i="92"/>
  <c r="AR497" i="92"/>
  <c r="A497" i="92"/>
  <c r="AR496" i="92"/>
  <c r="V496" i="92"/>
  <c r="Z496" i="92" s="1"/>
  <c r="AS495" i="92"/>
  <c r="AR495" i="92"/>
  <c r="A495" i="92"/>
  <c r="AR494" i="92"/>
  <c r="V494" i="92"/>
  <c r="Z494" i="92" s="1"/>
  <c r="AS493" i="92"/>
  <c r="AR493" i="92"/>
  <c r="A493" i="92"/>
  <c r="AR492" i="92"/>
  <c r="V492" i="92"/>
  <c r="Z492" i="92" s="1"/>
  <c r="AS491" i="92"/>
  <c r="AR491" i="92"/>
  <c r="A491" i="92"/>
  <c r="AR490" i="92"/>
  <c r="V490" i="92"/>
  <c r="Z490" i="92" s="1"/>
  <c r="AS489" i="92"/>
  <c r="AR489" i="92"/>
  <c r="A489" i="92"/>
  <c r="AR488" i="92"/>
  <c r="V488" i="92"/>
  <c r="Z488" i="92" s="1"/>
  <c r="AS487" i="92"/>
  <c r="AR487" i="92"/>
  <c r="A487" i="92"/>
  <c r="AR486" i="92"/>
  <c r="V486" i="92"/>
  <c r="Z486" i="92" s="1"/>
  <c r="AS485" i="92"/>
  <c r="AR485" i="92"/>
  <c r="A485" i="92"/>
  <c r="AR484" i="92"/>
  <c r="V484" i="92"/>
  <c r="Z484" i="92" s="1"/>
  <c r="AS483" i="92"/>
  <c r="AR483" i="92"/>
  <c r="A483" i="92"/>
  <c r="AR482" i="92"/>
  <c r="V482" i="92"/>
  <c r="Z482" i="92" s="1"/>
  <c r="AS481" i="92"/>
  <c r="AR481" i="92"/>
  <c r="A481" i="92"/>
  <c r="AR480" i="92"/>
  <c r="V480" i="92"/>
  <c r="Z480" i="92" s="1"/>
  <c r="AS479" i="92"/>
  <c r="AR479" i="92"/>
  <c r="A479" i="92"/>
  <c r="AR478" i="92"/>
  <c r="V478" i="92"/>
  <c r="Z478" i="92" s="1"/>
  <c r="AS477" i="92"/>
  <c r="AR477" i="92"/>
  <c r="A477" i="92"/>
  <c r="AR476" i="92"/>
  <c r="V476" i="92"/>
  <c r="Z476" i="92" s="1"/>
  <c r="AS475" i="92"/>
  <c r="AR475" i="92"/>
  <c r="A475" i="92"/>
  <c r="AR474" i="92"/>
  <c r="V474" i="92"/>
  <c r="Z474" i="92" s="1"/>
  <c r="AS473" i="92"/>
  <c r="AR473" i="92"/>
  <c r="A473" i="92"/>
  <c r="AR472" i="92"/>
  <c r="V472" i="92"/>
  <c r="Z472" i="92" s="1"/>
  <c r="AS471" i="92"/>
  <c r="AR471" i="92"/>
  <c r="A471" i="92"/>
  <c r="AR470" i="92"/>
  <c r="V470" i="92"/>
  <c r="Z470" i="92" s="1"/>
  <c r="AS469" i="92"/>
  <c r="AR469" i="92"/>
  <c r="A469" i="92"/>
  <c r="AR468" i="92"/>
  <c r="V468" i="92"/>
  <c r="Z468" i="92" s="1"/>
  <c r="AS467" i="92"/>
  <c r="AR467" i="92"/>
  <c r="A467" i="92"/>
  <c r="AR466" i="92"/>
  <c r="V466" i="92"/>
  <c r="Z466" i="92" s="1"/>
  <c r="AS465" i="92"/>
  <c r="AR465" i="92"/>
  <c r="A465" i="92"/>
  <c r="AR464" i="92"/>
  <c r="V464" i="92"/>
  <c r="Z464" i="92" s="1"/>
  <c r="AS463" i="92"/>
  <c r="AR463" i="92"/>
  <c r="A463" i="92"/>
  <c r="AR462" i="92"/>
  <c r="V462" i="92"/>
  <c r="Z462" i="92" s="1"/>
  <c r="AS461" i="92"/>
  <c r="AR461" i="92"/>
  <c r="A461" i="92"/>
  <c r="AR460" i="92"/>
  <c r="V460" i="92"/>
  <c r="Z460" i="92" s="1"/>
  <c r="AS459" i="92"/>
  <c r="AR459" i="92"/>
  <c r="A459" i="92"/>
  <c r="AR458" i="92"/>
  <c r="V458" i="92"/>
  <c r="Z458" i="92" s="1"/>
  <c r="AS457" i="92"/>
  <c r="AR457" i="92"/>
  <c r="A457" i="92"/>
  <c r="AR456" i="92"/>
  <c r="V456" i="92"/>
  <c r="Z456" i="92" s="1"/>
  <c r="AS455" i="92"/>
  <c r="AR455" i="92"/>
  <c r="A455" i="92"/>
  <c r="AR454" i="92"/>
  <c r="V454" i="92"/>
  <c r="Z454" i="92" s="1"/>
  <c r="AS453" i="92"/>
  <c r="AR453" i="92"/>
  <c r="A453" i="92"/>
  <c r="AR452" i="92"/>
  <c r="V452" i="92"/>
  <c r="Z452" i="92" s="1"/>
  <c r="AS451" i="92"/>
  <c r="AR451" i="92"/>
  <c r="A451" i="92"/>
  <c r="AR450" i="92"/>
  <c r="V450" i="92"/>
  <c r="Z450" i="92" s="1"/>
  <c r="AS449" i="92"/>
  <c r="AR449" i="92"/>
  <c r="A449" i="92"/>
  <c r="AR448" i="92"/>
  <c r="V448" i="92"/>
  <c r="Z448" i="92" s="1"/>
  <c r="AS447" i="92"/>
  <c r="AR447" i="92"/>
  <c r="A447" i="92"/>
  <c r="AR446" i="92"/>
  <c r="V446" i="92"/>
  <c r="Z446" i="92" s="1"/>
  <c r="AS445" i="92"/>
  <c r="AR445" i="92"/>
  <c r="A445" i="92"/>
  <c r="AR444" i="92"/>
  <c r="V444" i="92"/>
  <c r="Z444" i="92" s="1"/>
  <c r="AS443" i="92"/>
  <c r="AR443" i="92"/>
  <c r="A443" i="92"/>
  <c r="AR442" i="92"/>
  <c r="V442" i="92"/>
  <c r="Z442" i="92" s="1"/>
  <c r="AS441" i="92"/>
  <c r="AR441" i="92"/>
  <c r="A441" i="92"/>
  <c r="AR440" i="92"/>
  <c r="V440" i="92"/>
  <c r="Z440" i="92" s="1"/>
  <c r="AS439" i="92"/>
  <c r="AR439" i="92"/>
  <c r="A439" i="92"/>
  <c r="AR438" i="92"/>
  <c r="V438" i="92"/>
  <c r="Z438" i="92" s="1"/>
  <c r="AS437" i="92"/>
  <c r="AR437" i="92"/>
  <c r="A437" i="92"/>
  <c r="AR436" i="92"/>
  <c r="V436" i="92"/>
  <c r="Z436" i="92" s="1"/>
  <c r="AS435" i="92"/>
  <c r="AR435" i="92"/>
  <c r="A435" i="92"/>
  <c r="AR434" i="92"/>
  <c r="V434" i="92"/>
  <c r="Z434" i="92" s="1"/>
  <c r="AS433" i="92"/>
  <c r="AR433" i="92"/>
  <c r="A433" i="92"/>
  <c r="AR432" i="92"/>
  <c r="V432" i="92"/>
  <c r="Z432" i="92" s="1"/>
  <c r="AS431" i="92"/>
  <c r="AR431" i="92"/>
  <c r="A431" i="92"/>
  <c r="AR430" i="92"/>
  <c r="V430" i="92"/>
  <c r="Z430" i="92" s="1"/>
  <c r="AS429" i="92"/>
  <c r="AR429" i="92"/>
  <c r="A429" i="92"/>
  <c r="AR428" i="92"/>
  <c r="V428" i="92"/>
  <c r="Z428" i="92" s="1"/>
  <c r="AS427" i="92"/>
  <c r="AR427" i="92"/>
  <c r="A427" i="92"/>
  <c r="AR426" i="92"/>
  <c r="V426" i="92"/>
  <c r="Z426" i="92" s="1"/>
  <c r="AS425" i="92"/>
  <c r="AR425" i="92"/>
  <c r="A425" i="92"/>
  <c r="AR424" i="92"/>
  <c r="V424" i="92"/>
  <c r="Z424" i="92" s="1"/>
  <c r="AS423" i="92"/>
  <c r="AR423" i="92"/>
  <c r="A423" i="92"/>
  <c r="AR422" i="92"/>
  <c r="V422" i="92"/>
  <c r="Z422" i="92" s="1"/>
  <c r="AS421" i="92"/>
  <c r="AR421" i="92"/>
  <c r="A421" i="92"/>
  <c r="AR420" i="92"/>
  <c r="V420" i="92"/>
  <c r="Z420" i="92" s="1"/>
  <c r="AS419" i="92"/>
  <c r="AR419" i="92"/>
  <c r="A419" i="92"/>
  <c r="AR418" i="92"/>
  <c r="V418" i="92"/>
  <c r="Z418" i="92" s="1"/>
  <c r="AS417" i="92"/>
  <c r="AR417" i="92"/>
  <c r="A417" i="92"/>
  <c r="AR416" i="92"/>
  <c r="V416" i="92"/>
  <c r="Z416" i="92" s="1"/>
  <c r="AS415" i="92"/>
  <c r="AR415" i="92"/>
  <c r="A415" i="92"/>
  <c r="AR414" i="92"/>
  <c r="V414" i="92"/>
  <c r="Z414" i="92" s="1"/>
  <c r="AS413" i="92"/>
  <c r="AR413" i="92"/>
  <c r="A413" i="92"/>
  <c r="AR412" i="92"/>
  <c r="V412" i="92"/>
  <c r="Z412" i="92" s="1"/>
  <c r="AS411" i="92"/>
  <c r="AR411" i="92"/>
  <c r="A411" i="92"/>
  <c r="AR410" i="92"/>
  <c r="V410" i="92"/>
  <c r="Z410" i="92" s="1"/>
  <c r="AS409" i="92"/>
  <c r="AR409" i="92"/>
  <c r="A409" i="92"/>
  <c r="AR408" i="92"/>
  <c r="V408" i="92"/>
  <c r="Z408" i="92" s="1"/>
  <c r="AS407" i="92"/>
  <c r="AR407" i="92"/>
  <c r="A407" i="92"/>
  <c r="AR406" i="92"/>
  <c r="V406" i="92"/>
  <c r="Z406" i="92" s="1"/>
  <c r="AS405" i="92"/>
  <c r="AR405" i="92"/>
  <c r="A405" i="92"/>
  <c r="AR404" i="92"/>
  <c r="V404" i="92"/>
  <c r="Z404" i="92" s="1"/>
  <c r="AS403" i="92"/>
  <c r="AR403" i="92"/>
  <c r="A403" i="92"/>
  <c r="AR402" i="92"/>
  <c r="V402" i="92"/>
  <c r="Z402" i="92" s="1"/>
  <c r="AS401" i="92"/>
  <c r="AR401" i="92"/>
  <c r="A401" i="92"/>
  <c r="AR400" i="92"/>
  <c r="V400" i="92"/>
  <c r="Z400" i="92" s="1"/>
  <c r="AS399" i="92"/>
  <c r="AR399" i="92"/>
  <c r="A399" i="92"/>
  <c r="AR398" i="92"/>
  <c r="V398" i="92"/>
  <c r="Z398" i="92" s="1"/>
  <c r="AS397" i="92"/>
  <c r="AR397" i="92"/>
  <c r="A397" i="92"/>
  <c r="AR396" i="92"/>
  <c r="V396" i="92"/>
  <c r="Z396" i="92" s="1"/>
  <c r="AS395" i="92"/>
  <c r="AR395" i="92"/>
  <c r="A395" i="92"/>
  <c r="AR394" i="92"/>
  <c r="V394" i="92"/>
  <c r="Z394" i="92" s="1"/>
  <c r="AS393" i="92"/>
  <c r="AR393" i="92"/>
  <c r="A393" i="92"/>
  <c r="AR392" i="92"/>
  <c r="V392" i="92"/>
  <c r="Z392" i="92" s="1"/>
  <c r="AS391" i="92"/>
  <c r="AR391" i="92"/>
  <c r="A391" i="92"/>
  <c r="AR390" i="92"/>
  <c r="V390" i="92"/>
  <c r="Z390" i="92" s="1"/>
  <c r="AS389" i="92"/>
  <c r="AR389" i="92"/>
  <c r="A389" i="92"/>
  <c r="AR388" i="92"/>
  <c r="V388" i="92"/>
  <c r="Z388" i="92" s="1"/>
  <c r="AS387" i="92"/>
  <c r="AR387" i="92"/>
  <c r="A387" i="92"/>
  <c r="AR386" i="92"/>
  <c r="V386" i="92"/>
  <c r="Z386" i="92" s="1"/>
  <c r="AS385" i="92"/>
  <c r="AR385" i="92"/>
  <c r="A385" i="92"/>
  <c r="AR384" i="92"/>
  <c r="V384" i="92"/>
  <c r="Z384" i="92" s="1"/>
  <c r="AS383" i="92"/>
  <c r="AR383" i="92"/>
  <c r="A383" i="92"/>
  <c r="AR382" i="92"/>
  <c r="V382" i="92"/>
  <c r="Z382" i="92" s="1"/>
  <c r="AS381" i="92"/>
  <c r="AR381" i="92"/>
  <c r="A381" i="92"/>
  <c r="AR380" i="92"/>
  <c r="V380" i="92"/>
  <c r="Z380" i="92" s="1"/>
  <c r="AS379" i="92"/>
  <c r="AR379" i="92"/>
  <c r="A379" i="92"/>
  <c r="AR378" i="92"/>
  <c r="V378" i="92"/>
  <c r="Z378" i="92" s="1"/>
  <c r="AS377" i="92"/>
  <c r="AR377" i="92"/>
  <c r="A377" i="92"/>
  <c r="AR376" i="92"/>
  <c r="V376" i="92"/>
  <c r="Z376" i="92" s="1"/>
  <c r="AS375" i="92"/>
  <c r="AR375" i="92"/>
  <c r="A375" i="92"/>
  <c r="AR374" i="92"/>
  <c r="V374" i="92"/>
  <c r="Z374" i="92" s="1"/>
  <c r="AS373" i="92"/>
  <c r="AR373" i="92"/>
  <c r="A373" i="92"/>
  <c r="AR372" i="92"/>
  <c r="V372" i="92"/>
  <c r="Z372" i="92" s="1"/>
  <c r="AS371" i="92"/>
  <c r="AR371" i="92"/>
  <c r="A371" i="92"/>
  <c r="AR370" i="92"/>
  <c r="V370" i="92"/>
  <c r="Z370" i="92" s="1"/>
  <c r="AS369" i="92"/>
  <c r="AR369" i="92"/>
  <c r="A369" i="92"/>
  <c r="AR368" i="92"/>
  <c r="V368" i="92"/>
  <c r="Z368" i="92" s="1"/>
  <c r="AS367" i="92"/>
  <c r="AR367" i="92"/>
  <c r="A367" i="92"/>
  <c r="AR366" i="92"/>
  <c r="V366" i="92"/>
  <c r="Z366" i="92" s="1"/>
  <c r="AS365" i="92"/>
  <c r="AR365" i="92"/>
  <c r="A365" i="92"/>
  <c r="AR364" i="92"/>
  <c r="V364" i="92"/>
  <c r="Z364" i="92" s="1"/>
  <c r="AS363" i="92"/>
  <c r="AR363" i="92"/>
  <c r="A363" i="92"/>
  <c r="AR362" i="92"/>
  <c r="V362" i="92"/>
  <c r="Z362" i="92" s="1"/>
  <c r="AS361" i="92"/>
  <c r="AR361" i="92"/>
  <c r="A361" i="92"/>
  <c r="AR360" i="92"/>
  <c r="V360" i="92"/>
  <c r="Z360" i="92" s="1"/>
  <c r="AS359" i="92"/>
  <c r="AR359" i="92"/>
  <c r="A359" i="92"/>
  <c r="AR358" i="92"/>
  <c r="V358" i="92"/>
  <c r="Z358" i="92" s="1"/>
  <c r="AS357" i="92"/>
  <c r="AR357" i="92"/>
  <c r="A357" i="92"/>
  <c r="AR356" i="92"/>
  <c r="V356" i="92"/>
  <c r="Z356" i="92" s="1"/>
  <c r="AS355" i="92"/>
  <c r="AR355" i="92"/>
  <c r="A355" i="92"/>
  <c r="AR354" i="92"/>
  <c r="V354" i="92"/>
  <c r="Z354" i="92" s="1"/>
  <c r="AS353" i="92"/>
  <c r="AR353" i="92"/>
  <c r="A353" i="92"/>
  <c r="AR352" i="92"/>
  <c r="V352" i="92"/>
  <c r="Z352" i="92" s="1"/>
  <c r="AS351" i="92"/>
  <c r="AR351" i="92"/>
  <c r="A351" i="92"/>
  <c r="AR350" i="92"/>
  <c r="V350" i="92"/>
  <c r="Z350" i="92" s="1"/>
  <c r="AS349" i="92"/>
  <c r="AR349" i="92"/>
  <c r="A349" i="92"/>
  <c r="AR348" i="92"/>
  <c r="V348" i="92"/>
  <c r="Z348" i="92" s="1"/>
  <c r="AS347" i="92"/>
  <c r="AR347" i="92"/>
  <c r="A347" i="92"/>
  <c r="AR346" i="92"/>
  <c r="V346" i="92"/>
  <c r="Z346" i="92" s="1"/>
  <c r="AS345" i="92"/>
  <c r="AR345" i="92"/>
  <c r="A345" i="92"/>
  <c r="AR344" i="92"/>
  <c r="V344" i="92"/>
  <c r="Z344" i="92" s="1"/>
  <c r="AS343" i="92"/>
  <c r="AR343" i="92"/>
  <c r="A343" i="92"/>
  <c r="AR342" i="92"/>
  <c r="V342" i="92"/>
  <c r="Z342" i="92" s="1"/>
  <c r="AS341" i="92"/>
  <c r="AR341" i="92"/>
  <c r="A341" i="92"/>
  <c r="AR340" i="92"/>
  <c r="V340" i="92"/>
  <c r="Z340" i="92" s="1"/>
  <c r="AS339" i="92"/>
  <c r="AR339" i="92"/>
  <c r="A339" i="92"/>
  <c r="AR338" i="92"/>
  <c r="V338" i="92"/>
  <c r="Z338" i="92" s="1"/>
  <c r="AS337" i="92"/>
  <c r="AR337" i="92"/>
  <c r="A337" i="92"/>
  <c r="AR336" i="92"/>
  <c r="V336" i="92"/>
  <c r="Z336" i="92" s="1"/>
  <c r="AS335" i="92"/>
  <c r="AR335" i="92"/>
  <c r="A335" i="92"/>
  <c r="AR334" i="92"/>
  <c r="V334" i="92"/>
  <c r="Z334" i="92" s="1"/>
  <c r="AS333" i="92"/>
  <c r="AR333" i="92"/>
  <c r="A333" i="92"/>
  <c r="AR332" i="92"/>
  <c r="V332" i="92"/>
  <c r="Z332" i="92" s="1"/>
  <c r="AS331" i="92"/>
  <c r="AR331" i="92"/>
  <c r="A331" i="92"/>
  <c r="AR330" i="92"/>
  <c r="V330" i="92"/>
  <c r="Z330" i="92" s="1"/>
  <c r="AS329" i="92"/>
  <c r="AR329" i="92"/>
  <c r="A329" i="92"/>
  <c r="AR328" i="92"/>
  <c r="V328" i="92"/>
  <c r="Z328" i="92" s="1"/>
  <c r="AS327" i="92"/>
  <c r="AR327" i="92"/>
  <c r="A327" i="92"/>
  <c r="AR326" i="92"/>
  <c r="V326" i="92"/>
  <c r="Z326" i="92" s="1"/>
  <c r="AS325" i="92"/>
  <c r="AR325" i="92"/>
  <c r="A325" i="92"/>
  <c r="AR324" i="92"/>
  <c r="V324" i="92"/>
  <c r="Z324" i="92" s="1"/>
  <c r="AS323" i="92"/>
  <c r="AR323" i="92"/>
  <c r="A323" i="92"/>
  <c r="AR322" i="92"/>
  <c r="V322" i="92"/>
  <c r="Z322" i="92" s="1"/>
  <c r="AS321" i="92"/>
  <c r="AR321" i="92"/>
  <c r="A321" i="92"/>
  <c r="AR320" i="92"/>
  <c r="V320" i="92"/>
  <c r="Z320" i="92" s="1"/>
  <c r="AS319" i="92"/>
  <c r="AR319" i="92"/>
  <c r="A319" i="92"/>
  <c r="AR318" i="92"/>
  <c r="V318" i="92"/>
  <c r="Z318" i="92" s="1"/>
  <c r="AS317" i="92"/>
  <c r="AR317" i="92"/>
  <c r="A317" i="92"/>
  <c r="AR316" i="92"/>
  <c r="V316" i="92"/>
  <c r="Z316" i="92" s="1"/>
  <c r="AS315" i="92"/>
  <c r="AR315" i="92"/>
  <c r="A315" i="92"/>
  <c r="AR314" i="92"/>
  <c r="V314" i="92"/>
  <c r="Z314" i="92" s="1"/>
  <c r="AS313" i="92"/>
  <c r="AR313" i="92"/>
  <c r="A313" i="92"/>
  <c r="AR312" i="92"/>
  <c r="V312" i="92"/>
  <c r="Z312" i="92" s="1"/>
  <c r="AS311" i="92"/>
  <c r="AR311" i="92"/>
  <c r="A311" i="92"/>
  <c r="AR310" i="92"/>
  <c r="V310" i="92"/>
  <c r="Z310" i="92" s="1"/>
  <c r="AS309" i="92"/>
  <c r="AR309" i="92"/>
  <c r="A309" i="92"/>
  <c r="AR308" i="92"/>
  <c r="V308" i="92"/>
  <c r="Z308" i="92" s="1"/>
  <c r="AS307" i="92"/>
  <c r="AR307" i="92"/>
  <c r="A307" i="92"/>
  <c r="AR306" i="92"/>
  <c r="V306" i="92"/>
  <c r="Z306" i="92" s="1"/>
  <c r="AS305" i="92"/>
  <c r="AR305" i="92"/>
  <c r="A305" i="92"/>
  <c r="AR304" i="92"/>
  <c r="V304" i="92"/>
  <c r="Z304" i="92" s="1"/>
  <c r="AS303" i="92"/>
  <c r="AR303" i="92"/>
  <c r="A303" i="92"/>
  <c r="AR302" i="92"/>
  <c r="V302" i="92"/>
  <c r="Z302" i="92" s="1"/>
  <c r="AS301" i="92"/>
  <c r="AR301" i="92"/>
  <c r="A301" i="92"/>
  <c r="AR300" i="92"/>
  <c r="V300" i="92"/>
  <c r="Z300" i="92" s="1"/>
  <c r="AS299" i="92"/>
  <c r="AR299" i="92"/>
  <c r="A299" i="92"/>
  <c r="AR298" i="92"/>
  <c r="V298" i="92"/>
  <c r="Z298" i="92" s="1"/>
  <c r="AS297" i="92"/>
  <c r="AR297" i="92"/>
  <c r="A297" i="92"/>
  <c r="AR296" i="92"/>
  <c r="V296" i="92"/>
  <c r="Z296" i="92" s="1"/>
  <c r="AS295" i="92"/>
  <c r="AR295" i="92"/>
  <c r="A295" i="92"/>
  <c r="AR294" i="92"/>
  <c r="V294" i="92"/>
  <c r="Z294" i="92" s="1"/>
  <c r="AS293" i="92"/>
  <c r="AR293" i="92"/>
  <c r="A293" i="92"/>
  <c r="AR292" i="92"/>
  <c r="V292" i="92"/>
  <c r="Z292" i="92" s="1"/>
  <c r="AS291" i="92"/>
  <c r="AR291" i="92"/>
  <c r="A291" i="92"/>
  <c r="AR290" i="92"/>
  <c r="V290" i="92"/>
  <c r="Z290" i="92" s="1"/>
  <c r="AS289" i="92"/>
  <c r="AR289" i="92"/>
  <c r="A289" i="92"/>
  <c r="AR288" i="92"/>
  <c r="V288" i="92"/>
  <c r="Z288" i="92" s="1"/>
  <c r="AS287" i="92"/>
  <c r="AR287" i="92"/>
  <c r="A287" i="92"/>
  <c r="AR286" i="92"/>
  <c r="V286" i="92"/>
  <c r="Z286" i="92" s="1"/>
  <c r="AS285" i="92"/>
  <c r="AR285" i="92"/>
  <c r="A285" i="92"/>
  <c r="AR284" i="92"/>
  <c r="V284" i="92"/>
  <c r="Z284" i="92" s="1"/>
  <c r="AS283" i="92"/>
  <c r="AR283" i="92"/>
  <c r="A283" i="92"/>
  <c r="AR282" i="92"/>
  <c r="V282" i="92"/>
  <c r="Z282" i="92" s="1"/>
  <c r="AS281" i="92"/>
  <c r="AR281" i="92"/>
  <c r="A281" i="92"/>
  <c r="AR280" i="92"/>
  <c r="V280" i="92"/>
  <c r="Z280" i="92" s="1"/>
  <c r="AS279" i="92"/>
  <c r="AR279" i="92"/>
  <c r="A279" i="92"/>
  <c r="AR278" i="92"/>
  <c r="V278" i="92"/>
  <c r="Z278" i="92" s="1"/>
  <c r="AS277" i="92"/>
  <c r="AR277" i="92"/>
  <c r="A277" i="92"/>
  <c r="AR276" i="92"/>
  <c r="V276" i="92"/>
  <c r="Z276" i="92" s="1"/>
  <c r="AS275" i="92"/>
  <c r="AR275" i="92"/>
  <c r="A275" i="92"/>
  <c r="AR274" i="92"/>
  <c r="V274" i="92"/>
  <c r="Z274" i="92" s="1"/>
  <c r="AS273" i="92"/>
  <c r="AR273" i="92"/>
  <c r="A273" i="92"/>
  <c r="AR272" i="92"/>
  <c r="V272" i="92"/>
  <c r="Z272" i="92" s="1"/>
  <c r="AS271" i="92"/>
  <c r="AR271" i="92"/>
  <c r="A271" i="92"/>
  <c r="AR270" i="92"/>
  <c r="V270" i="92"/>
  <c r="Z270" i="92" s="1"/>
  <c r="AS269" i="92"/>
  <c r="AR269" i="92"/>
  <c r="A269" i="92"/>
  <c r="AR268" i="92"/>
  <c r="V268" i="92"/>
  <c r="Z268" i="92" s="1"/>
  <c r="AS267" i="92"/>
  <c r="AR267" i="92"/>
  <c r="A267" i="92"/>
  <c r="AR266" i="92"/>
  <c r="V266" i="92"/>
  <c r="Z266" i="92" s="1"/>
  <c r="AS265" i="92"/>
  <c r="AR265" i="92"/>
  <c r="A265" i="92"/>
  <c r="AR264" i="92"/>
  <c r="V264" i="92"/>
  <c r="Z264" i="92" s="1"/>
  <c r="AS263" i="92"/>
  <c r="AR263" i="92"/>
  <c r="A263" i="92"/>
  <c r="AR262" i="92"/>
  <c r="V262" i="92"/>
  <c r="Z262" i="92" s="1"/>
  <c r="AS261" i="92"/>
  <c r="AR261" i="92"/>
  <c r="A261" i="92"/>
  <c r="AR260" i="92"/>
  <c r="V260" i="92"/>
  <c r="Z260" i="92" s="1"/>
  <c r="AS259" i="92"/>
  <c r="AR259" i="92"/>
  <c r="A259" i="92"/>
  <c r="AR258" i="92"/>
  <c r="V258" i="92"/>
  <c r="Z258" i="92" s="1"/>
  <c r="AS257" i="92"/>
  <c r="AR257" i="92"/>
  <c r="A257" i="92"/>
  <c r="AR256" i="92"/>
  <c r="V256" i="92"/>
  <c r="Z256" i="92" s="1"/>
  <c r="AS255" i="92"/>
  <c r="AR255" i="92"/>
  <c r="A255" i="92"/>
  <c r="AR254" i="92"/>
  <c r="V254" i="92"/>
  <c r="Z254" i="92" s="1"/>
  <c r="AS253" i="92"/>
  <c r="AR253" i="92"/>
  <c r="A253" i="92"/>
  <c r="AR252" i="92"/>
  <c r="V252" i="92"/>
  <c r="Z252" i="92" s="1"/>
  <c r="AS251" i="92"/>
  <c r="AR251" i="92"/>
  <c r="A251" i="92"/>
  <c r="AR250" i="92"/>
  <c r="V250" i="92"/>
  <c r="Z250" i="92" s="1"/>
  <c r="AS249" i="92"/>
  <c r="AR249" i="92"/>
  <c r="A249" i="92"/>
  <c r="AR248" i="92"/>
  <c r="V248" i="92"/>
  <c r="Z248" i="92" s="1"/>
  <c r="AS247" i="92"/>
  <c r="AR247" i="92"/>
  <c r="A247" i="92"/>
  <c r="AR246" i="92"/>
  <c r="V246" i="92"/>
  <c r="Z246" i="92" s="1"/>
  <c r="AS245" i="92"/>
  <c r="AR245" i="92"/>
  <c r="A245" i="92"/>
  <c r="AR244" i="92"/>
  <c r="V244" i="92"/>
  <c r="Z244" i="92" s="1"/>
  <c r="AS243" i="92"/>
  <c r="AR243" i="92"/>
  <c r="A243" i="92"/>
  <c r="AR242" i="92"/>
  <c r="V242" i="92"/>
  <c r="Z242" i="92" s="1"/>
  <c r="AS241" i="92"/>
  <c r="AR241" i="92"/>
  <c r="A241" i="92"/>
  <c r="AR240" i="92"/>
  <c r="V240" i="92"/>
  <c r="Z240" i="92" s="1"/>
  <c r="AS239" i="92"/>
  <c r="AR239" i="92"/>
  <c r="A239" i="92"/>
  <c r="AR238" i="92"/>
  <c r="V238" i="92"/>
  <c r="Z238" i="92" s="1"/>
  <c r="AS237" i="92"/>
  <c r="AR237" i="92"/>
  <c r="A237" i="92"/>
  <c r="AR236" i="92"/>
  <c r="V236" i="92"/>
  <c r="Z236" i="92" s="1"/>
  <c r="AS235" i="92"/>
  <c r="AR235" i="92"/>
  <c r="A235" i="92"/>
  <c r="AR234" i="92"/>
  <c r="V234" i="92"/>
  <c r="Z234" i="92" s="1"/>
  <c r="AS233" i="92"/>
  <c r="AR233" i="92"/>
  <c r="A233" i="92"/>
  <c r="AR232" i="92"/>
  <c r="V232" i="92"/>
  <c r="Z232" i="92" s="1"/>
  <c r="AS231" i="92"/>
  <c r="AR231" i="92"/>
  <c r="A231" i="92"/>
  <c r="AR230" i="92"/>
  <c r="V230" i="92"/>
  <c r="Z230" i="92" s="1"/>
  <c r="AS229" i="92"/>
  <c r="AR229" i="92"/>
  <c r="A229" i="92"/>
  <c r="AR228" i="92"/>
  <c r="V228" i="92"/>
  <c r="Z228" i="92" s="1"/>
  <c r="AS227" i="92"/>
  <c r="AR227" i="92"/>
  <c r="A227" i="92"/>
  <c r="AR226" i="92"/>
  <c r="V226" i="92"/>
  <c r="Z226" i="92" s="1"/>
  <c r="AS225" i="92"/>
  <c r="AR225" i="92"/>
  <c r="A225" i="92"/>
  <c r="AR224" i="92"/>
  <c r="V224" i="92"/>
  <c r="Z224" i="92" s="1"/>
  <c r="AS223" i="92"/>
  <c r="AR223" i="92"/>
  <c r="A223" i="92"/>
  <c r="AR222" i="92"/>
  <c r="V222" i="92"/>
  <c r="Z222" i="92" s="1"/>
  <c r="AS221" i="92"/>
  <c r="AR221" i="92"/>
  <c r="A221" i="92"/>
  <c r="AR220" i="92"/>
  <c r="V220" i="92"/>
  <c r="Z220" i="92" s="1"/>
  <c r="AS219" i="92"/>
  <c r="AR219" i="92"/>
  <c r="A219" i="92"/>
  <c r="AR218" i="92"/>
  <c r="V218" i="92"/>
  <c r="Z218" i="92" s="1"/>
  <c r="AS217" i="92"/>
  <c r="AR217" i="92"/>
  <c r="A217" i="92"/>
  <c r="AR216" i="92"/>
  <c r="V216" i="92"/>
  <c r="Z216" i="92" s="1"/>
  <c r="AS215" i="92"/>
  <c r="AR215" i="92"/>
  <c r="A215" i="92"/>
  <c r="AR214" i="92"/>
  <c r="V214" i="92"/>
  <c r="Z214" i="92" s="1"/>
  <c r="AS213" i="92"/>
  <c r="AR213" i="92"/>
  <c r="A213" i="92"/>
  <c r="AR212" i="92"/>
  <c r="V212" i="92"/>
  <c r="Z212" i="92" s="1"/>
  <c r="AS211" i="92"/>
  <c r="AR211" i="92"/>
  <c r="A211" i="92"/>
  <c r="AR210" i="92"/>
  <c r="V210" i="92"/>
  <c r="Z210" i="92" s="1"/>
  <c r="AS209" i="92"/>
  <c r="AR209" i="92"/>
  <c r="A209" i="92"/>
  <c r="AR208" i="92"/>
  <c r="V208" i="92"/>
  <c r="Z208" i="92" s="1"/>
  <c r="AS207" i="92"/>
  <c r="AR207" i="92"/>
  <c r="A207" i="92"/>
  <c r="AR206" i="92"/>
  <c r="V206" i="92"/>
  <c r="Z206" i="92" s="1"/>
  <c r="AS205" i="92"/>
  <c r="AR205" i="92"/>
  <c r="A205" i="92"/>
  <c r="AR204" i="92"/>
  <c r="V204" i="92"/>
  <c r="Z204" i="92" s="1"/>
  <c r="AS203" i="92"/>
  <c r="AR203" i="92"/>
  <c r="A203" i="92"/>
  <c r="AR202" i="92"/>
  <c r="V202" i="92"/>
  <c r="Z202" i="92" s="1"/>
  <c r="AS201" i="92"/>
  <c r="AR201" i="92"/>
  <c r="A201" i="92"/>
  <c r="AR200" i="92"/>
  <c r="V200" i="92"/>
  <c r="Z200" i="92" s="1"/>
  <c r="AS199" i="92"/>
  <c r="AR199" i="92"/>
  <c r="A199" i="92"/>
  <c r="AR198" i="92"/>
  <c r="V198" i="92"/>
  <c r="Z198" i="92" s="1"/>
  <c r="AS197" i="92"/>
  <c r="AR197" i="92"/>
  <c r="A197" i="92"/>
  <c r="AR196" i="92"/>
  <c r="V196" i="92"/>
  <c r="Z196" i="92" s="1"/>
  <c r="AS195" i="92"/>
  <c r="AR195" i="92"/>
  <c r="A195" i="92"/>
  <c r="AR194" i="92"/>
  <c r="V194" i="92"/>
  <c r="Z194" i="92" s="1"/>
  <c r="AS193" i="92"/>
  <c r="AR193" i="92"/>
  <c r="A193" i="92"/>
  <c r="AR192" i="92"/>
  <c r="V192" i="92"/>
  <c r="Z192" i="92" s="1"/>
  <c r="AS191" i="92"/>
  <c r="AR191" i="92"/>
  <c r="A191" i="92"/>
  <c r="AR190" i="92"/>
  <c r="V190" i="92"/>
  <c r="Z190" i="92" s="1"/>
  <c r="AS189" i="92"/>
  <c r="AR189" i="92"/>
  <c r="A189" i="92"/>
  <c r="AR188" i="92"/>
  <c r="V188" i="92"/>
  <c r="Z188" i="92" s="1"/>
  <c r="AS187" i="92"/>
  <c r="AR187" i="92"/>
  <c r="A187" i="92"/>
  <c r="AR186" i="92"/>
  <c r="V186" i="92"/>
  <c r="Z186" i="92" s="1"/>
  <c r="AS185" i="92"/>
  <c r="AR185" i="92"/>
  <c r="A185" i="92"/>
  <c r="AR184" i="92"/>
  <c r="V184" i="92"/>
  <c r="Z184" i="92" s="1"/>
  <c r="AS183" i="92"/>
  <c r="AR183" i="92"/>
  <c r="A183" i="92"/>
  <c r="AR182" i="92"/>
  <c r="V182" i="92"/>
  <c r="Z182" i="92" s="1"/>
  <c r="AS181" i="92"/>
  <c r="AR181" i="92"/>
  <c r="A181" i="92"/>
  <c r="AR180" i="92"/>
  <c r="V180" i="92"/>
  <c r="Z180" i="92" s="1"/>
  <c r="AS179" i="92"/>
  <c r="AR179" i="92"/>
  <c r="A179" i="92"/>
  <c r="AR178" i="92"/>
  <c r="V178" i="92"/>
  <c r="Z178" i="92" s="1"/>
  <c r="AS177" i="92"/>
  <c r="AR177" i="92"/>
  <c r="A177" i="92"/>
  <c r="AR176" i="92"/>
  <c r="V176" i="92"/>
  <c r="Z176" i="92" s="1"/>
  <c r="AS175" i="92"/>
  <c r="AR175" i="92"/>
  <c r="A175" i="92"/>
  <c r="AR174" i="92"/>
  <c r="V174" i="92"/>
  <c r="Z174" i="92" s="1"/>
  <c r="AS173" i="92"/>
  <c r="AR173" i="92"/>
  <c r="A173" i="92"/>
  <c r="AR172" i="92"/>
  <c r="V172" i="92"/>
  <c r="Z172" i="92" s="1"/>
  <c r="AS171" i="92"/>
  <c r="AR171" i="92"/>
  <c r="A171" i="92"/>
  <c r="AR170" i="92"/>
  <c r="V170" i="92"/>
  <c r="Z170" i="92" s="1"/>
  <c r="AS169" i="92"/>
  <c r="AR169" i="92"/>
  <c r="A169" i="92"/>
  <c r="AR168" i="92"/>
  <c r="V168" i="92"/>
  <c r="Z168" i="92" s="1"/>
  <c r="AS167" i="92"/>
  <c r="AR167" i="92"/>
  <c r="A167" i="92"/>
  <c r="AR166" i="92"/>
  <c r="V166" i="92"/>
  <c r="Z166" i="92" s="1"/>
  <c r="AS165" i="92"/>
  <c r="AR165" i="92"/>
  <c r="A165" i="92"/>
  <c r="AR164" i="92"/>
  <c r="V164" i="92"/>
  <c r="Z164" i="92" s="1"/>
  <c r="AS163" i="92"/>
  <c r="AR163" i="92"/>
  <c r="A163" i="92"/>
  <c r="AR162" i="92"/>
  <c r="V162" i="92"/>
  <c r="Z162" i="92" s="1"/>
  <c r="AS161" i="92"/>
  <c r="AR161" i="92"/>
  <c r="A161" i="92"/>
  <c r="AR160" i="92"/>
  <c r="V160" i="92"/>
  <c r="Z160" i="92" s="1"/>
  <c r="AS159" i="92"/>
  <c r="AR159" i="92"/>
  <c r="A159" i="92"/>
  <c r="AR158" i="92"/>
  <c r="V158" i="92"/>
  <c r="Z158" i="92" s="1"/>
  <c r="AS157" i="92"/>
  <c r="AR157" i="92"/>
  <c r="A157" i="92"/>
  <c r="AR156" i="92"/>
  <c r="V156" i="92"/>
  <c r="Z156" i="92" s="1"/>
  <c r="AS155" i="92"/>
  <c r="AR155" i="92"/>
  <c r="A155" i="92"/>
  <c r="AR154" i="92"/>
  <c r="V154" i="92"/>
  <c r="Z154" i="92" s="1"/>
  <c r="AS153" i="92"/>
  <c r="AR153" i="92"/>
  <c r="A153" i="92"/>
  <c r="AR152" i="92"/>
  <c r="V152" i="92"/>
  <c r="Z152" i="92" s="1"/>
  <c r="AS151" i="92"/>
  <c r="AR151" i="92"/>
  <c r="A151" i="92"/>
  <c r="AR150" i="92"/>
  <c r="V150" i="92"/>
  <c r="Z150" i="92" s="1"/>
  <c r="AS149" i="92"/>
  <c r="AR149" i="92"/>
  <c r="A149" i="92"/>
  <c r="AR148" i="92"/>
  <c r="V148" i="92"/>
  <c r="Z148" i="92" s="1"/>
  <c r="AS147" i="92"/>
  <c r="AR147" i="92"/>
  <c r="A147" i="92"/>
  <c r="AR146" i="92"/>
  <c r="V146" i="92"/>
  <c r="Z146" i="92" s="1"/>
  <c r="AS145" i="92"/>
  <c r="AR145" i="92"/>
  <c r="A145" i="92"/>
  <c r="AR144" i="92"/>
  <c r="V144" i="92"/>
  <c r="Z144" i="92" s="1"/>
  <c r="AS143" i="92"/>
  <c r="AR143" i="92"/>
  <c r="A143" i="92"/>
  <c r="AR142" i="92"/>
  <c r="V142" i="92"/>
  <c r="Z142" i="92" s="1"/>
  <c r="AS141" i="92"/>
  <c r="AR141" i="92"/>
  <c r="A141" i="92"/>
  <c r="AR140" i="92"/>
  <c r="V140" i="92"/>
  <c r="Z140" i="92" s="1"/>
  <c r="AS139" i="92"/>
  <c r="AR139" i="92"/>
  <c r="A139" i="92"/>
  <c r="AR138" i="92"/>
  <c r="V138" i="92"/>
  <c r="Z138" i="92" s="1"/>
  <c r="AS137" i="92"/>
  <c r="AR137" i="92"/>
  <c r="A137" i="92"/>
  <c r="AR136" i="92"/>
  <c r="V136" i="92"/>
  <c r="Z136" i="92" s="1"/>
  <c r="AS135" i="92"/>
  <c r="AR135" i="92"/>
  <c r="A135" i="92"/>
  <c r="AR134" i="92"/>
  <c r="V134" i="92"/>
  <c r="Z134" i="92" s="1"/>
  <c r="AS133" i="92"/>
  <c r="AR133" i="92"/>
  <c r="A133" i="92"/>
  <c r="AR132" i="92"/>
  <c r="V132" i="92"/>
  <c r="Z132" i="92" s="1"/>
  <c r="AS131" i="92"/>
  <c r="AR131" i="92"/>
  <c r="A131" i="92"/>
  <c r="AR130" i="92"/>
  <c r="V130" i="92"/>
  <c r="Z130" i="92" s="1"/>
  <c r="AS129" i="92"/>
  <c r="AR129" i="92"/>
  <c r="A129" i="92"/>
  <c r="AR128" i="92"/>
  <c r="V128" i="92"/>
  <c r="Z128" i="92" s="1"/>
  <c r="AS127" i="92"/>
  <c r="AR127" i="92"/>
  <c r="A127" i="92"/>
  <c r="AR126" i="92"/>
  <c r="V126" i="92"/>
  <c r="Z126" i="92" s="1"/>
  <c r="AS125" i="92"/>
  <c r="AR125" i="92"/>
  <c r="A125" i="92"/>
  <c r="AR124" i="92"/>
  <c r="V124" i="92"/>
  <c r="Z124" i="92" s="1"/>
  <c r="AS123" i="92"/>
  <c r="AR123" i="92"/>
  <c r="A123" i="92"/>
  <c r="AR122" i="92"/>
  <c r="V122" i="92"/>
  <c r="Z122" i="92" s="1"/>
  <c r="AS121" i="92"/>
  <c r="AR121" i="92"/>
  <c r="A121" i="92"/>
  <c r="AR120" i="92"/>
  <c r="V120" i="92"/>
  <c r="Z120" i="92" s="1"/>
  <c r="AS119" i="92"/>
  <c r="AR119" i="92"/>
  <c r="A119" i="92"/>
  <c r="AR118" i="92"/>
  <c r="V118" i="92"/>
  <c r="Z118" i="92" s="1"/>
  <c r="AS117" i="92"/>
  <c r="AR117" i="92"/>
  <c r="A117" i="92"/>
  <c r="AR116" i="92"/>
  <c r="V116" i="92"/>
  <c r="Z116" i="92" s="1"/>
  <c r="AS115" i="92"/>
  <c r="AR115" i="92"/>
  <c r="A115" i="92"/>
  <c r="AR114" i="92"/>
  <c r="V114" i="92"/>
  <c r="Z114" i="92" s="1"/>
  <c r="AS113" i="92"/>
  <c r="AR113" i="92"/>
  <c r="A113" i="92"/>
  <c r="AR112" i="92"/>
  <c r="V112" i="92"/>
  <c r="Z112" i="92" s="1"/>
  <c r="AS111" i="92"/>
  <c r="AR111" i="92"/>
  <c r="A111" i="92"/>
  <c r="AR110" i="92"/>
  <c r="V110" i="92"/>
  <c r="Z110" i="92" s="1"/>
  <c r="AS109" i="92"/>
  <c r="AR109" i="92"/>
  <c r="A109" i="92"/>
  <c r="AR108" i="92"/>
  <c r="V108" i="92"/>
  <c r="Z108" i="92" s="1"/>
  <c r="AS107" i="92"/>
  <c r="AR107" i="92"/>
  <c r="A107" i="92"/>
  <c r="AR106" i="92"/>
  <c r="V106" i="92"/>
  <c r="Z106" i="92" s="1"/>
  <c r="AS105" i="92"/>
  <c r="AR105" i="92"/>
  <c r="A105" i="92"/>
  <c r="AR104" i="92"/>
  <c r="V104" i="92"/>
  <c r="Z104" i="92" s="1"/>
  <c r="AS103" i="92"/>
  <c r="AR103" i="92"/>
  <c r="AB103" i="92"/>
  <c r="A103" i="92"/>
  <c r="AR102" i="92"/>
  <c r="V102" i="92"/>
  <c r="Z102" i="92" s="1"/>
  <c r="AS101" i="92"/>
  <c r="AR101" i="92"/>
  <c r="AB101" i="92"/>
  <c r="A101" i="92"/>
  <c r="AR100" i="92"/>
  <c r="V100" i="92"/>
  <c r="Z100" i="92" s="1"/>
  <c r="AS99" i="92"/>
  <c r="AR99" i="92"/>
  <c r="A99" i="92"/>
  <c r="AR98" i="92"/>
  <c r="V98" i="92"/>
  <c r="Z98" i="92" s="1"/>
  <c r="AS97" i="92"/>
  <c r="AR97" i="92"/>
  <c r="A97" i="92"/>
  <c r="AR96" i="92"/>
  <c r="V96" i="92"/>
  <c r="Z96" i="92" s="1"/>
  <c r="AS95" i="92"/>
  <c r="AR95" i="92"/>
  <c r="A95" i="92"/>
  <c r="AR94" i="92"/>
  <c r="V94" i="92"/>
  <c r="Z94" i="92" s="1"/>
  <c r="AS93" i="92"/>
  <c r="AR93" i="92"/>
  <c r="A93" i="92"/>
  <c r="AR92" i="92"/>
  <c r="V92" i="92"/>
  <c r="Z92" i="92" s="1"/>
  <c r="AS91" i="92"/>
  <c r="AR91" i="92"/>
  <c r="A91" i="92"/>
  <c r="AR90" i="92"/>
  <c r="V90" i="92"/>
  <c r="Z90" i="92" s="1"/>
  <c r="AS89" i="92"/>
  <c r="AR89" i="92"/>
  <c r="A89" i="92"/>
  <c r="AR88" i="92"/>
  <c r="V88" i="92"/>
  <c r="Z88" i="92" s="1"/>
  <c r="AS87" i="92"/>
  <c r="AR87" i="92"/>
  <c r="A87" i="92"/>
  <c r="AR86" i="92"/>
  <c r="V86" i="92"/>
  <c r="Z86" i="92" s="1"/>
  <c r="AS85" i="92"/>
  <c r="AR85" i="92"/>
  <c r="A85" i="92"/>
  <c r="AR84" i="92"/>
  <c r="V84" i="92"/>
  <c r="Z84" i="92" s="1"/>
  <c r="AS83" i="92"/>
  <c r="AR83" i="92"/>
  <c r="A83" i="92"/>
  <c r="AR82" i="92"/>
  <c r="V82" i="92"/>
  <c r="Z82" i="92" s="1"/>
  <c r="AS81" i="92"/>
  <c r="AR81" i="92"/>
  <c r="A81" i="92"/>
  <c r="AR80" i="92"/>
  <c r="V80" i="92"/>
  <c r="Z80" i="92" s="1"/>
  <c r="AS79" i="92"/>
  <c r="AR79" i="92"/>
  <c r="A79" i="92"/>
  <c r="AR78" i="92"/>
  <c r="V78" i="92"/>
  <c r="Z78" i="92" s="1"/>
  <c r="AS77" i="92"/>
  <c r="AR77" i="92"/>
  <c r="A77" i="92"/>
  <c r="AR76" i="92"/>
  <c r="V76" i="92"/>
  <c r="Z76" i="92" s="1"/>
  <c r="AS75" i="92"/>
  <c r="AR75" i="92"/>
  <c r="A75" i="92"/>
  <c r="AR74" i="92"/>
  <c r="V74" i="92"/>
  <c r="Z74" i="92" s="1"/>
  <c r="AS73" i="92"/>
  <c r="AR73" i="92"/>
  <c r="A73" i="92"/>
  <c r="AR72" i="92"/>
  <c r="V72" i="92"/>
  <c r="Z72" i="92" s="1"/>
  <c r="AS71" i="92"/>
  <c r="AR71" i="92"/>
  <c r="A71" i="92"/>
  <c r="AR70" i="92"/>
  <c r="V70" i="92"/>
  <c r="Z70" i="92" s="1"/>
  <c r="AS69" i="92"/>
  <c r="AR69" i="92"/>
  <c r="A69" i="92"/>
  <c r="AR68" i="92"/>
  <c r="V68" i="92"/>
  <c r="Z68" i="92" s="1"/>
  <c r="AS67" i="92"/>
  <c r="AR67" i="92"/>
  <c r="A67" i="92"/>
  <c r="AR66" i="92"/>
  <c r="V66" i="92"/>
  <c r="Z66" i="92" s="1"/>
  <c r="AS65" i="92"/>
  <c r="AR65" i="92"/>
  <c r="A65" i="92"/>
  <c r="AR64" i="92"/>
  <c r="V64" i="92"/>
  <c r="Z64" i="92" s="1"/>
  <c r="AS63" i="92"/>
  <c r="AR63" i="92"/>
  <c r="A63" i="92"/>
  <c r="AR62" i="92"/>
  <c r="V62" i="92"/>
  <c r="Z62" i="92" s="1"/>
  <c r="AS61" i="92"/>
  <c r="AR61" i="92"/>
  <c r="A61" i="92"/>
  <c r="AR60" i="92"/>
  <c r="V60" i="92"/>
  <c r="Z60" i="92" s="1"/>
  <c r="AS59" i="92"/>
  <c r="AR59" i="92"/>
  <c r="A59" i="92"/>
  <c r="AR58" i="92"/>
  <c r="V58" i="92"/>
  <c r="Z58" i="92" s="1"/>
  <c r="AS57" i="92"/>
  <c r="AR57" i="92"/>
  <c r="A57" i="92"/>
  <c r="AR56" i="92"/>
  <c r="V56" i="92"/>
  <c r="Z56" i="92" s="1"/>
  <c r="AS55" i="92"/>
  <c r="AR55" i="92"/>
  <c r="A55" i="92"/>
  <c r="AR54" i="92"/>
  <c r="V54" i="92"/>
  <c r="Z54" i="92" s="1"/>
  <c r="AS53" i="92"/>
  <c r="AR53" i="92"/>
  <c r="A53" i="92"/>
  <c r="AR52" i="92"/>
  <c r="V52" i="92"/>
  <c r="Z52" i="92" s="1"/>
  <c r="AS51" i="92"/>
  <c r="AR51" i="92"/>
  <c r="A51" i="92"/>
  <c r="AR50" i="92"/>
  <c r="V50" i="92"/>
  <c r="Z50" i="92" s="1"/>
  <c r="AS49" i="92"/>
  <c r="AR49" i="92"/>
  <c r="A49" i="92"/>
  <c r="AR48" i="92"/>
  <c r="V48" i="92"/>
  <c r="Z48" i="92" s="1"/>
  <c r="AS47" i="92"/>
  <c r="AR47" i="92"/>
  <c r="A47" i="92"/>
  <c r="AR46" i="92"/>
  <c r="V46" i="92"/>
  <c r="Z46" i="92" s="1"/>
  <c r="AS45" i="92"/>
  <c r="AR45" i="92"/>
  <c r="A45" i="92"/>
  <c r="AR44" i="92"/>
  <c r="V44" i="92"/>
  <c r="Z44" i="92" s="1"/>
  <c r="AS43" i="92"/>
  <c r="AR43" i="92"/>
  <c r="A43" i="92"/>
  <c r="AR42" i="92"/>
  <c r="V42" i="92"/>
  <c r="Z42" i="92" s="1"/>
  <c r="AS41" i="92"/>
  <c r="AR41" i="92"/>
  <c r="A41" i="92"/>
  <c r="AR40" i="92"/>
  <c r="V40" i="92"/>
  <c r="Z40" i="92" s="1"/>
  <c r="AS39" i="92"/>
  <c r="AR39" i="92"/>
  <c r="A39" i="92"/>
  <c r="AR38" i="92"/>
  <c r="V38" i="92"/>
  <c r="Z38" i="92" s="1"/>
  <c r="AS37" i="92"/>
  <c r="AR37" i="92"/>
  <c r="A37" i="92"/>
  <c r="AR36" i="92"/>
  <c r="V36" i="92"/>
  <c r="Z36" i="92" s="1"/>
  <c r="AS35" i="92"/>
  <c r="AR35" i="92"/>
  <c r="A35" i="92"/>
  <c r="AR34" i="92"/>
  <c r="V34" i="92"/>
  <c r="Z34" i="92" s="1"/>
  <c r="AS33" i="92"/>
  <c r="AR33" i="92"/>
  <c r="A33" i="92"/>
  <c r="AR32" i="92"/>
  <c r="V32" i="92"/>
  <c r="Z32" i="92" s="1"/>
  <c r="AS31" i="92"/>
  <c r="AR31" i="92"/>
  <c r="A31" i="92"/>
  <c r="AR30" i="92"/>
  <c r="V30" i="92"/>
  <c r="Z30" i="92" s="1"/>
  <c r="AS29" i="92"/>
  <c r="AR29" i="92"/>
  <c r="A29" i="92"/>
  <c r="AR28" i="92"/>
  <c r="V28" i="92"/>
  <c r="Z28" i="92" s="1"/>
  <c r="AS27" i="92"/>
  <c r="AR27" i="92"/>
  <c r="A27" i="92"/>
  <c r="AR26" i="92"/>
  <c r="V26" i="92"/>
  <c r="Z26" i="92" s="1"/>
  <c r="AS25" i="92"/>
  <c r="AR25" i="92"/>
  <c r="A25" i="92"/>
  <c r="AR24" i="92"/>
  <c r="V24" i="92"/>
  <c r="Z24" i="92" s="1"/>
  <c r="AS23" i="92"/>
  <c r="AR23" i="92"/>
  <c r="A23" i="92"/>
  <c r="AR22" i="92"/>
  <c r="V22" i="92"/>
  <c r="Z22" i="92" s="1"/>
  <c r="AS21" i="92"/>
  <c r="AR21" i="92"/>
  <c r="A21" i="92"/>
  <c r="AR20" i="92"/>
  <c r="V20" i="92"/>
  <c r="Z20" i="92" s="1"/>
  <c r="AS19" i="92"/>
  <c r="AR19" i="92"/>
  <c r="A19" i="92"/>
  <c r="AR18" i="92"/>
  <c r="V18" i="92"/>
  <c r="Z18" i="92" s="1"/>
  <c r="AS17" i="92"/>
  <c r="AR17" i="92"/>
  <c r="A17" i="92"/>
  <c r="AR16" i="92"/>
  <c r="V16" i="92"/>
  <c r="Z16" i="92" s="1"/>
  <c r="AS15" i="92"/>
  <c r="AR15" i="92"/>
  <c r="A15" i="92"/>
  <c r="AR14" i="92"/>
  <c r="V14" i="92"/>
  <c r="AS13" i="92"/>
  <c r="AR13" i="92"/>
  <c r="A13" i="92"/>
  <c r="V12" i="92"/>
  <c r="Z12" i="92" s="1"/>
  <c r="Y6" i="92"/>
  <c r="U6" i="92"/>
  <c r="T6" i="92"/>
  <c r="S6" i="92"/>
  <c r="R6" i="92"/>
  <c r="Q6" i="92"/>
  <c r="M6" i="92"/>
  <c r="F6" i="92"/>
  <c r="E6" i="92"/>
  <c r="AH5" i="92"/>
  <c r="AH4" i="92"/>
  <c r="AH3" i="92"/>
  <c r="AH2" i="92"/>
  <c r="AT295" i="92" l="1"/>
  <c r="AT375" i="92"/>
  <c r="AT597" i="92"/>
  <c r="AT679" i="92"/>
  <c r="AT727" i="92"/>
  <c r="AT743" i="92"/>
  <c r="AT751" i="92"/>
  <c r="AT807" i="92"/>
  <c r="AT815" i="92"/>
  <c r="AT871" i="92"/>
  <c r="AT559" i="92"/>
  <c r="AT37" i="92"/>
  <c r="AT519" i="92"/>
  <c r="AT655" i="92"/>
  <c r="AT669" i="92"/>
  <c r="AT693" i="92"/>
  <c r="AT709" i="92"/>
  <c r="AT733" i="92"/>
  <c r="AT821" i="92"/>
  <c r="AT837" i="92"/>
  <c r="AT551" i="92"/>
  <c r="AT303" i="92"/>
  <c r="AT319" i="92"/>
  <c r="AT335" i="92"/>
  <c r="AT549" i="92"/>
  <c r="AT681" i="92"/>
  <c r="AT697" i="92"/>
  <c r="AT713" i="92"/>
  <c r="AT729" i="92"/>
  <c r="AT905" i="92"/>
  <c r="AT921" i="92"/>
  <c r="AT937" i="92"/>
  <c r="AT91" i="92"/>
  <c r="AT119" i="92"/>
  <c r="AT167" i="92"/>
  <c r="AT183" i="92"/>
  <c r="AT231" i="92"/>
  <c r="AT263" i="92"/>
  <c r="AT53" i="92"/>
  <c r="AT79" i="92"/>
  <c r="AT407" i="92"/>
  <c r="AT25" i="92"/>
  <c r="AT83" i="92"/>
  <c r="AT159" i="92"/>
  <c r="AT175" i="92"/>
  <c r="AT191" i="92"/>
  <c r="AT207" i="92"/>
  <c r="AT223" i="92"/>
  <c r="AT239" i="92"/>
  <c r="AT115" i="92"/>
  <c r="AT163" i="92"/>
  <c r="AT211" i="92"/>
  <c r="AT447" i="92"/>
  <c r="AT13" i="92"/>
  <c r="AT73" i="92"/>
  <c r="AT89" i="92"/>
  <c r="AT165" i="92"/>
  <c r="AT311" i="92"/>
  <c r="AT737" i="92"/>
  <c r="AT753" i="92"/>
  <c r="AT865" i="92"/>
  <c r="AT969" i="92"/>
  <c r="AT61" i="92"/>
  <c r="AT137" i="92"/>
  <c r="AT153" i="92"/>
  <c r="AT185" i="92"/>
  <c r="AT217" i="92"/>
  <c r="AT287" i="92"/>
  <c r="AT461" i="92"/>
  <c r="AT471" i="92"/>
  <c r="AT503" i="92"/>
  <c r="AT547" i="92"/>
  <c r="AT563" i="92"/>
  <c r="AT575" i="92"/>
  <c r="AT663" i="92"/>
  <c r="AT21" i="92"/>
  <c r="AT141" i="92"/>
  <c r="AT427" i="92"/>
  <c r="AT535" i="92"/>
  <c r="AT881" i="92"/>
  <c r="AT85" i="92"/>
  <c r="AT129" i="92"/>
  <c r="AT193" i="92"/>
  <c r="AT215" i="92"/>
  <c r="AT225" i="92"/>
  <c r="AT381" i="92"/>
  <c r="AT463" i="92"/>
  <c r="AT795" i="92"/>
  <c r="AT803" i="92"/>
  <c r="AT811" i="92"/>
  <c r="AT819" i="92"/>
  <c r="AT867" i="92"/>
  <c r="AT879" i="92"/>
  <c r="AT959" i="92"/>
  <c r="AT221" i="92"/>
  <c r="AT247" i="92"/>
  <c r="AT629" i="92"/>
  <c r="AT33" i="92"/>
  <c r="AT391" i="92"/>
  <c r="AT181" i="92"/>
  <c r="AT363" i="92"/>
  <c r="AT397" i="92"/>
  <c r="AT491" i="92"/>
  <c r="AT117" i="92"/>
  <c r="AT173" i="92"/>
  <c r="AT279" i="92"/>
  <c r="AT361" i="92"/>
  <c r="AT367" i="92"/>
  <c r="AT489" i="92"/>
  <c r="AT495" i="92"/>
  <c r="AT579" i="92"/>
  <c r="AT601" i="92"/>
  <c r="AT611" i="92"/>
  <c r="AT627" i="92"/>
  <c r="AT757" i="92"/>
  <c r="AT773" i="92"/>
  <c r="AT797" i="92"/>
  <c r="AT909" i="92"/>
  <c r="AT925" i="92"/>
  <c r="AT45" i="92"/>
  <c r="AT525" i="92"/>
  <c r="AT111" i="92"/>
  <c r="AT189" i="92"/>
  <c r="AT255" i="92"/>
  <c r="AT383" i="92"/>
  <c r="AT439" i="92"/>
  <c r="AT511" i="92"/>
  <c r="AT589" i="92"/>
  <c r="AT605" i="92"/>
  <c r="AT653" i="92"/>
  <c r="AT691" i="92"/>
  <c r="AT707" i="92"/>
  <c r="AT875" i="92"/>
  <c r="AT891" i="92"/>
  <c r="AT913" i="92"/>
  <c r="AT929" i="92"/>
  <c r="AT961" i="92"/>
  <c r="AT125" i="92"/>
  <c r="AT105" i="92"/>
  <c r="AT199" i="92"/>
  <c r="AT271" i="92"/>
  <c r="AT327" i="92"/>
  <c r="AT399" i="92"/>
  <c r="AT455" i="92"/>
  <c r="AT527" i="92"/>
  <c r="AT567" i="92"/>
  <c r="AT631" i="92"/>
  <c r="AT771" i="92"/>
  <c r="AT843" i="92"/>
  <c r="AT851" i="92"/>
  <c r="AT895" i="92"/>
  <c r="AT343" i="92"/>
  <c r="AT425" i="92"/>
  <c r="AT431" i="92"/>
  <c r="AT509" i="92"/>
  <c r="AT577" i="92"/>
  <c r="AT609" i="92"/>
  <c r="AT619" i="92"/>
  <c r="AT721" i="92"/>
  <c r="AT777" i="92"/>
  <c r="AT793" i="92"/>
  <c r="AT809" i="92"/>
  <c r="AT841" i="92"/>
  <c r="AT857" i="92"/>
  <c r="AT943" i="92"/>
  <c r="AT953" i="92"/>
  <c r="AT17" i="92"/>
  <c r="AT65" i="92"/>
  <c r="AT77" i="92"/>
  <c r="AT113" i="92"/>
  <c r="AT143" i="92"/>
  <c r="AT209" i="92"/>
  <c r="AT227" i="92"/>
  <c r="AT233" i="92"/>
  <c r="AT253" i="92"/>
  <c r="AT259" i="92"/>
  <c r="AT265" i="92"/>
  <c r="AT285" i="92"/>
  <c r="AT291" i="92"/>
  <c r="AT297" i="92"/>
  <c r="AT317" i="92"/>
  <c r="AT323" i="92"/>
  <c r="AT329" i="92"/>
  <c r="AT349" i="92"/>
  <c r="AT359" i="92"/>
  <c r="AT365" i="92"/>
  <c r="AT377" i="92"/>
  <c r="AT401" i="92"/>
  <c r="AT473" i="92"/>
  <c r="AT485" i="92"/>
  <c r="AT515" i="92"/>
  <c r="AT539" i="92"/>
  <c r="AT555" i="92"/>
  <c r="AT573" i="92"/>
  <c r="AT647" i="92"/>
  <c r="AT785" i="92"/>
  <c r="AT825" i="92"/>
  <c r="AT907" i="92"/>
  <c r="AT935" i="92"/>
  <c r="AT957" i="92"/>
  <c r="AT15" i="92"/>
  <c r="AT51" i="92"/>
  <c r="AT57" i="92"/>
  <c r="AT69" i="92"/>
  <c r="AT135" i="92"/>
  <c r="AT147" i="92"/>
  <c r="AT177" i="92"/>
  <c r="AT195" i="92"/>
  <c r="AT201" i="92"/>
  <c r="AT257" i="92"/>
  <c r="AT289" i="92"/>
  <c r="AT321" i="92"/>
  <c r="AT347" i="92"/>
  <c r="AT395" i="92"/>
  <c r="AT413" i="92"/>
  <c r="AT423" i="92"/>
  <c r="AT429" i="92"/>
  <c r="AT441" i="92"/>
  <c r="AT465" i="92"/>
  <c r="AT537" i="92"/>
  <c r="AT621" i="92"/>
  <c r="AT637" i="92"/>
  <c r="AT725" i="92"/>
  <c r="AT791" i="92"/>
  <c r="AT801" i="92"/>
  <c r="AT817" i="92"/>
  <c r="AT973" i="92"/>
  <c r="AT849" i="92"/>
  <c r="AT873" i="92"/>
  <c r="AT889" i="92"/>
  <c r="AT917" i="92"/>
  <c r="AT939" i="92"/>
  <c r="AT945" i="92"/>
  <c r="AT955" i="92"/>
  <c r="AT977" i="92"/>
  <c r="AT97" i="92"/>
  <c r="AT139" i="92"/>
  <c r="AT151" i="92"/>
  <c r="AT157" i="92"/>
  <c r="AT237" i="92"/>
  <c r="AT243" i="92"/>
  <c r="AT249" i="92"/>
  <c r="AT269" i="92"/>
  <c r="AT275" i="92"/>
  <c r="AT281" i="92"/>
  <c r="AT301" i="92"/>
  <c r="AT307" i="92"/>
  <c r="AT313" i="92"/>
  <c r="AT333" i="92"/>
  <c r="AT339" i="92"/>
  <c r="AT345" i="92"/>
  <c r="AT357" i="92"/>
  <c r="AT387" i="92"/>
  <c r="AT411" i="92"/>
  <c r="AT459" i="92"/>
  <c r="AT477" i="92"/>
  <c r="AT487" i="92"/>
  <c r="AT493" i="92"/>
  <c r="AT505" i="92"/>
  <c r="AT529" i="92"/>
  <c r="AT593" i="92"/>
  <c r="AT661" i="92"/>
  <c r="AT675" i="92"/>
  <c r="AT699" i="92"/>
  <c r="AT723" i="92"/>
  <c r="AT789" i="92"/>
  <c r="AT855" i="92"/>
  <c r="AT883" i="92"/>
  <c r="AT927" i="92"/>
  <c r="AT971" i="92"/>
  <c r="AT981" i="92"/>
  <c r="AT29" i="92"/>
  <c r="AT35" i="92"/>
  <c r="AT109" i="92"/>
  <c r="AT121" i="92"/>
  <c r="AT127" i="92"/>
  <c r="AT133" i="92"/>
  <c r="AT161" i="92"/>
  <c r="AT205" i="92"/>
  <c r="AT241" i="92"/>
  <c r="AT273" i="92"/>
  <c r="AT305" i="92"/>
  <c r="AT337" i="92"/>
  <c r="AT409" i="92"/>
  <c r="AT421" i="92"/>
  <c r="AT445" i="92"/>
  <c r="AT451" i="92"/>
  <c r="AT475" i="92"/>
  <c r="AT523" i="92"/>
  <c r="AT591" i="92"/>
  <c r="AT613" i="92"/>
  <c r="AT649" i="92"/>
  <c r="AT665" i="92"/>
  <c r="AT673" i="92"/>
  <c r="AT689" i="92"/>
  <c r="AT731" i="92"/>
  <c r="AT739" i="92"/>
  <c r="AT747" i="92"/>
  <c r="AT755" i="92"/>
  <c r="AT763" i="92"/>
  <c r="AT787" i="92"/>
  <c r="AT853" i="92"/>
  <c r="AT893" i="92"/>
  <c r="AT623" i="92"/>
  <c r="AT687" i="92"/>
  <c r="AT745" i="92"/>
  <c r="AT761" i="92"/>
  <c r="AT835" i="92"/>
  <c r="AT861" i="92"/>
  <c r="AT897" i="92"/>
  <c r="AT947" i="92"/>
  <c r="AT31" i="92"/>
  <c r="AT43" i="92"/>
  <c r="AT581" i="92"/>
  <c r="AT59" i="92"/>
  <c r="AT19" i="92"/>
  <c r="AT75" i="92"/>
  <c r="AT81" i="92"/>
  <c r="AT101" i="92"/>
  <c r="V6" i="92"/>
  <c r="AT67" i="92"/>
  <c r="AT99" i="92"/>
  <c r="AT93" i="92"/>
  <c r="AT103" i="92"/>
  <c r="AT123" i="92"/>
  <c r="AT179" i="92"/>
  <c r="AT187" i="92"/>
  <c r="AT197" i="92"/>
  <c r="AT203" i="92"/>
  <c r="AT213" i="92"/>
  <c r="AT219" i="92"/>
  <c r="AT229" i="92"/>
  <c r="AT235" i="92"/>
  <c r="AT245" i="92"/>
  <c r="AT251" i="92"/>
  <c r="AT261" i="92"/>
  <c r="AT267" i="92"/>
  <c r="AT277" i="92"/>
  <c r="AT283" i="92"/>
  <c r="AT293" i="92"/>
  <c r="AT299" i="92"/>
  <c r="AT309" i="92"/>
  <c r="AT315" i="92"/>
  <c r="AT325" i="92"/>
  <c r="AT331" i="92"/>
  <c r="AT341" i="92"/>
  <c r="AT355" i="92"/>
  <c r="AT369" i="92"/>
  <c r="AT405" i="92"/>
  <c r="AT419" i="92"/>
  <c r="AT433" i="92"/>
  <c r="AT469" i="92"/>
  <c r="AT483" i="92"/>
  <c r="AT497" i="92"/>
  <c r="AT533" i="92"/>
  <c r="AT545" i="92"/>
  <c r="AT557" i="92"/>
  <c r="AT587" i="92"/>
  <c r="AT599" i="92"/>
  <c r="AT617" i="92"/>
  <c r="AT641" i="92"/>
  <c r="AT659" i="92"/>
  <c r="AT683" i="92"/>
  <c r="AT701" i="92"/>
  <c r="AT719" i="92"/>
  <c r="AT765" i="92"/>
  <c r="AT783" i="92"/>
  <c r="AT829" i="92"/>
  <c r="AT847" i="92"/>
  <c r="AT903" i="92"/>
  <c r="AT915" i="92"/>
  <c r="AT933" i="92"/>
  <c r="AT967" i="92"/>
  <c r="AT979" i="92"/>
  <c r="AT145" i="92"/>
  <c r="AT169" i="92"/>
  <c r="AT353" i="92"/>
  <c r="AT389" i="92"/>
  <c r="AT403" i="92"/>
  <c r="AT417" i="92"/>
  <c r="AT453" i="92"/>
  <c r="AT467" i="92"/>
  <c r="AT481" i="92"/>
  <c r="AT517" i="92"/>
  <c r="AT531" i="92"/>
  <c r="AT561" i="92"/>
  <c r="AT569" i="92"/>
  <c r="AT603" i="92"/>
  <c r="AT615" i="92"/>
  <c r="AT633" i="92"/>
  <c r="AT639" i="92"/>
  <c r="AT657" i="92"/>
  <c r="AT671" i="92"/>
  <c r="AT717" i="92"/>
  <c r="AT735" i="92"/>
  <c r="AT781" i="92"/>
  <c r="AT799" i="92"/>
  <c r="AT827" i="92"/>
  <c r="AT845" i="92"/>
  <c r="AT863" i="92"/>
  <c r="AT885" i="92"/>
  <c r="AT919" i="92"/>
  <c r="AT931" i="92"/>
  <c r="AT949" i="92"/>
  <c r="AT373" i="92"/>
  <c r="AT437" i="92"/>
  <c r="AT501" i="92"/>
  <c r="AT543" i="92"/>
  <c r="AT585" i="92"/>
  <c r="AT901" i="92"/>
  <c r="AT965" i="92"/>
  <c r="AT27" i="92"/>
  <c r="AT41" i="92"/>
  <c r="AT49" i="92"/>
  <c r="AT351" i="92"/>
  <c r="AT379" i="92"/>
  <c r="AT393" i="92"/>
  <c r="AT415" i="92"/>
  <c r="AT443" i="92"/>
  <c r="AT457" i="92"/>
  <c r="AT479" i="92"/>
  <c r="AT507" i="92"/>
  <c r="AT521" i="92"/>
  <c r="AT553" i="92"/>
  <c r="AT595" i="92"/>
  <c r="AT607" i="92"/>
  <c r="AT625" i="92"/>
  <c r="AT645" i="92"/>
  <c r="AT677" i="92"/>
  <c r="AT705" i="92"/>
  <c r="AT715" i="92"/>
  <c r="AT741" i="92"/>
  <c r="AT769" i="92"/>
  <c r="AT779" i="92"/>
  <c r="AT805" i="92"/>
  <c r="AT833" i="92"/>
  <c r="AT869" i="92"/>
  <c r="AT877" i="92"/>
  <c r="AT911" i="92"/>
  <c r="AT923" i="92"/>
  <c r="AT941" i="92"/>
  <c r="AT975" i="92"/>
  <c r="AT47" i="92"/>
  <c r="AT63" i="92"/>
  <c r="AT149" i="92"/>
  <c r="AT371" i="92"/>
  <c r="AT385" i="92"/>
  <c r="AT435" i="92"/>
  <c r="AT449" i="92"/>
  <c r="AT499" i="92"/>
  <c r="AT513" i="92"/>
  <c r="AT541" i="92"/>
  <c r="AT565" i="92"/>
  <c r="AT571" i="92"/>
  <c r="AT583" i="92"/>
  <c r="AT635" i="92"/>
  <c r="AT643" i="92"/>
  <c r="AT667" i="92"/>
  <c r="AT685" i="92"/>
  <c r="AT703" i="92"/>
  <c r="AT749" i="92"/>
  <c r="AT767" i="92"/>
  <c r="AT813" i="92"/>
  <c r="AT831" i="92"/>
  <c r="AT859" i="92"/>
  <c r="AT887" i="92"/>
  <c r="AT899" i="92"/>
  <c r="AT951" i="92"/>
  <c r="AT963" i="92"/>
  <c r="Z14" i="92"/>
  <c r="Z6" i="92" s="1"/>
  <c r="V982" i="92"/>
  <c r="AT39" i="92"/>
  <c r="AT71" i="92"/>
  <c r="AB982" i="92"/>
  <c r="AT131" i="92"/>
  <c r="AT155" i="92"/>
  <c r="AT695" i="92"/>
  <c r="AT759" i="92"/>
  <c r="AT823" i="92"/>
  <c r="AT23" i="92"/>
  <c r="AT55" i="92"/>
  <c r="AT87" i="92"/>
  <c r="AT95" i="92"/>
  <c r="AT107" i="92"/>
  <c r="AT171" i="92"/>
  <c r="AT651" i="92"/>
  <c r="AT711" i="92"/>
  <c r="AT775" i="92"/>
  <c r="AT839" i="92"/>
  <c r="Z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J38"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58" i="80" l="1"/>
  <c r="AI58" i="80"/>
  <c r="AJ58" i="80" s="1"/>
  <c r="AK58" i="80" s="1"/>
  <c r="AL58" i="80" s="1"/>
  <c r="AM58" i="80" s="1"/>
  <c r="AN68" i="80"/>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<sst xmlns="http://schemas.openxmlformats.org/spreadsheetml/2006/main" count="18164" uniqueCount="2286">
  <si>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</si>
  <si>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</si>
  <si>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</si>
  <si>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</si>
  <si>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</si>
  <si>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</si>
  <si>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</si>
  <si>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</si>
  <si>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</si>
  <si>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</si>
  <si>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</si>
  <si>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</si>
  <si>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</si>
  <si>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</si>
  <si>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</si>
  <si>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</si>
  <si>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</si>
  <si>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</si>
  <si>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</si>
  <si>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</si>
  <si>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</si>
  <si>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</si>
  <si>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</si>
  <si>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</si>
  <si>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</si>
  <si>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</si>
  <si>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</si>
  <si>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</si>
  <si>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</si>
  <si>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</si>
  <si>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</si>
  <si>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</si>
  <si>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</si>
  <si>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</si>
  <si>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</si>
  <si>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</si>
  <si>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</si>
  <si>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</si>
  <si>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</si>
  <si>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</si>
  <si>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</si>
  <si>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</si>
  <si>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</si>
  <si>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</si>
  <si>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</si>
  <si>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</si>
  <si>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</si>
  <si>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</si>
  <si>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</si>
  <si>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</si>
  <si>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</si>
  <si>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</si>
  <si>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</si>
  <si>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</si>
  <si>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</si>
  <si>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</si>
  <si>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</si>
  <si>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</si>
  <si>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</si>
  <si>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</si>
  <si>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</si>
  <si>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</si>
  <si>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</si>
  <si>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</si>
  <si>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</si>
  <si>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</si>
  <si>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</si>
  <si>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</si>
  <si>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</si>
  <si>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</si>
  <si>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</si>
  <si>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</si>
  <si>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</si>
  <si>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</si>
  <si>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</si>
  <si>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</si>
  <si>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</si>
  <si>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</si>
  <si>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</si>
  <si>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</si>
  <si>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</si>
  <si>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</si>
  <si>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</si>
  <si>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</si>
  <si>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</si>
  <si>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</si>
  <si>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</si>
  <si>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</si>
  <si>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</si>
  <si>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</si>
  <si>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</si>
  <si>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</si>
  <si>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</si>
  <si>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</si>
  <si>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</si>
  <si>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</si>
  <si>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</si>
  <si>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</si>
  <si>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</si>
  <si>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</si>
  <si>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</si>
  <si>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</si>
  <si>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</si>
  <si>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</si>
  <si>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</si>
  <si>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</si>
  <si>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</si>
  <si>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</si>
  <si>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</si>
  <si>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</si>
  <si>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</si>
  <si>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</si>
  <si>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</si>
  <si>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</si>
  <si>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</si>
  <si>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</si>
  <si>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</si>
  <si>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</si>
  <si>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</si>
  <si>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</si>
  <si>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</si>
  <si>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</si>
  <si>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</si>
  <si>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</si>
  <si>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</si>
  <si>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</si>
  <si>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</si>
  <si>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</si>
  <si>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</si>
  <si>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</si>
  <si>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</si>
  <si>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</si>
  <si>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</si>
  <si>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</si>
  <si>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</si>
  <si>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</si>
  <si>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</si>
  <si>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</si>
  <si>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</si>
  <si>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</si>
  <si>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</si>
  <si>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</si>
  <si>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</si>
  <si>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</si>
  <si>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</si>
  <si>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</si>
  <si>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</si>
  <si>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</si>
  <si>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</si>
  <si>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</si>
  <si>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</si>
  <si>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</si>
  <si>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</si>
  <si>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</si>
  <si>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</si>
  <si>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</si>
  <si>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</si>
  <si>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</si>
  <si>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</si>
  <si>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</si>
  <si>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</si>
  <si>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</si>
  <si>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</si>
  <si>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</si>
  <si>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</si>
  <si>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</si>
  <si>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</si>
  <si>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</si>
  <si>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</si>
  <si>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</si>
  <si>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</si>
  <si>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</si>
  <si>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</si>
  <si>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</si>
  <si>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</si>
  <si>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</si>
  <si>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</si>
  <si>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</si>
  <si>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</si>
  <si>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</si>
  <si>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</si>
  <si>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</si>
  <si>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</si>
  <si>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</si>
  <si>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</si>
  <si>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</si>
  <si>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</si>
  <si>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</si>
  <si>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</si>
  <si>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</si>
  <si>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</si>
  <si>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</si>
  <si>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</si>
  <si>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</si>
  <si>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</si>
  <si>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</si>
  <si>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</si>
  <si>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</si>
  <si>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</si>
  <si>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</si>
  <si>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</si>
  <si>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</si>
  <si>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</si>
  <si>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</si>
  <si>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</si>
  <si>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</si>
  <si>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</si>
  <si>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</si>
  <si>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</si>
  <si>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</si>
  <si>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</si>
  <si>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</si>
  <si>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</si>
  <si>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</si>
  <si>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</si>
  <si>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</si>
  <si>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</si>
  <si>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</si>
  <si>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</si>
  <si>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</si>
  <si>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</si>
  <si>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</si>
  <si>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</si>
  <si>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</si>
  <si>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</si>
  <si>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</si>
  <si>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</si>
  <si>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</si>
  <si>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</si>
  <si>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</si>
  <si>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</si>
  <si>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</si>
  <si>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</si>
  <si>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</si>
  <si>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</si>
  <si>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</si>
  <si>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</si>
  <si>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</si>
  <si>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</si>
  <si>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</si>
  <si>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</si>
  <si>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</si>
  <si>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</si>
  <si>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</si>
  <si>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</si>
  <si>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</si>
  <si>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</si>
  <si>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</si>
  <si>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</si>
  <si>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</si>
  <si>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</si>
  <si>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</si>
  <si>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</si>
  <si>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</si>
  <si>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</si>
  <si>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</si>
  <si>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</si>
  <si>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</si>
  <si>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</si>
  <si>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</si>
  <si>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</si>
  <si>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</si>
  <si>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</si>
  <si>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</si>
  <si>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</si>
  <si>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</si>
  <si>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</si>
  <si>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</si>
  <si>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</si>
  <si>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</si>
  <si>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</si>
  <si>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</si>
  <si>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</si>
  <si>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</si>
  <si>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</si>
  <si>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</si>
  <si>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</si>
  <si>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</si>
  <si>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</si>
  <si>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</si>
  <si>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</si>
  <si>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</si>
  <si>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</si>
  <si>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</si>
  <si>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</si>
  <si>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</si>
  <si>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</si>
  <si>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</si>
  <si>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</si>
  <si>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</si>
  <si>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</si>
  <si>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</si>
  <si>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</si>
  <si>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</si>
  <si>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</si>
  <si>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</si>
  <si>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</si>
  <si>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</si>
  <si>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</si>
  <si>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</si>
  <si>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</si>
  <si>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</si>
  <si>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</si>
  <si>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</si>
  <si>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</si>
  <si>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</si>
  <si>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</si>
  <si>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</si>
  <si>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</si>
  <si>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</si>
  <si>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</si>
  <si>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</si>
  <si>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</si>
  <si>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</si>
  <si>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</si>
  <si>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</si>
  <si>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</si>
  <si>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</si>
  <si>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</si>
  <si>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</si>
  <si>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</si>
  <si>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</si>
  <si>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</si>
  <si>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</si>
  <si>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</si>
  <si>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</si>
  <si>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</si>
  <si>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</si>
  <si>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</si>
  <si>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</si>
  <si>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</si>
  <si>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</si>
  <si>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</si>
  <si>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</si>
  <si>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</si>
  <si>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</si>
  <si>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</si>
  <si>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</si>
  <si>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</si>
  <si>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</si>
  <si>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</si>
  <si>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</si>
  <si>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</si>
  <si>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</si>
  <si>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</si>
  <si>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</si>
  <si>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</si>
  <si>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</si>
  <si>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</si>
  <si>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</si>
  <si>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</si>
  <si>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</si>
  <si>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</si>
  <si>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</si>
  <si>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</si>
  <si>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</si>
  <si>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</si>
  <si>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</si>
  <si>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</si>
  <si>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</si>
  <si>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</si>
  <si>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</si>
  <si>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</si>
  <si>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</si>
  <si>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</si>
  <si>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</si>
  <si>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</si>
  <si>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</si>
  <si>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</si>
  <si>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</si>
  <si>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</si>
  <si>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</si>
  <si>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</si>
  <si>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</si>
  <si>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</si>
  <si>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</si>
  <si>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</si>
  <si>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</si>
  <si>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</si>
  <si>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</si>
  <si>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</si>
  <si>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</si>
  <si>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</si>
  <si>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</si>
  <si>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</si>
  <si>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</si>
  <si>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</si>
  <si>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</si>
  <si>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</si>
  <si>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</si>
  <si>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</si>
  <si>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</si>
  <si>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</si>
  <si>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</si>
  <si>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</si>
  <si>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</si>
  <si>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</si>
  <si>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</si>
  <si>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</si>
  <si>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</si>
  <si>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</si>
  <si>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</si>
  <si>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</si>
  <si>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</si>
  <si>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</si>
  <si>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</si>
  <si>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</si>
  <si>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</si>
  <si>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</si>
  <si>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</si>
  <si>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</si>
  <si>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</si>
  <si>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</si>
  <si>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</si>
  <si>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</si>
  <si>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</si>
  <si>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</si>
  <si>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</si>
  <si>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</si>
  <si>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</si>
  <si>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</si>
  <si>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</si>
  <si>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</si>
  <si>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</si>
  <si>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</si>
  <si>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</si>
  <si>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</si>
  <si>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</si>
  <si>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</si>
  <si>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</si>
  <si>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</si>
  <si>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</si>
  <si>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</si>
  <si>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</si>
  <si>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</si>
  <si>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</si>
  <si>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</si>
  <si>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</si>
  <si>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</si>
  <si>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</si>
  <si>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</si>
  <si>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</si>
  <si>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</si>
  <si>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</si>
  <si>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</si>
  <si>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</si>
  <si>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</si>
  <si>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</si>
  <si>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</si>
  <si>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</si>
  <si>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</si>
  <si>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</si>
  <si>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</si>
  <si>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</si>
  <si>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</si>
  <si>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</si>
  <si>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</si>
  <si>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</si>
  <si>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</si>
  <si>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</si>
  <si>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</si>
  <si>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</si>
  <si>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</si>
  <si>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</si>
  <si>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</si>
  <si>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</si>
  <si>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</si>
  <si>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</si>
  <si>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</si>
  <si>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</si>
  <si>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</si>
  <si>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</si>
  <si>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</si>
  <si>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</si>
  <si>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</si>
  <si>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</si>
  <si>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</si>
  <si>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</si>
  <si>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</si>
  <si>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</si>
  <si>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</si>
  <si>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</si>
  <si>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</si>
  <si>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</si>
  <si>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</si>
  <si>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</si>
  <si>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</si>
  <si>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</si>
  <si>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</si>
  <si>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</si>
  <si>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</si>
  <si>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</si>
  <si>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</si>
  <si>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</si>
  <si>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</si>
  <si>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</si>
  <si>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</si>
  <si>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</si>
  <si>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</si>
  <si>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</si>
  <si>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</si>
  <si>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</si>
  <si>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</si>
  <si>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</si>
  <si>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</si>
  <si>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</si>
  <si>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</si>
  <si>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</si>
  <si>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</si>
  <si>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</si>
  <si>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</si>
  <si>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</si>
  <si>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</si>
  <si>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</si>
  <si>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</si>
  <si>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</si>
  <si>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</si>
  <si>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</si>
  <si>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</si>
  <si>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</si>
  <si>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</si>
  <si>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</si>
  <si>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</si>
  <si>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</si>
  <si>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</si>
  <si>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</si>
  <si>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</si>
  <si>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</si>
  <si>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</si>
  <si>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</si>
  <si>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</si>
  <si>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</si>
  <si>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</si>
  <si>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</si>
  <si>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</si>
  <si>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</si>
  <si>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</si>
  <si>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</si>
  <si>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</si>
  <si>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</si>
  <si>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</si>
  <si>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</si>
  <si>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</si>
  <si>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</si>
  <si>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</si>
  <si>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</si>
  <si>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</si>
  <si>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</si>
  <si>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</si>
  <si>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</si>
  <si>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</si>
  <si>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</si>
  <si>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</si>
  <si>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</si>
  <si>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</si>
  <si>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</si>
  <si>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</si>
  <si>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</si>
  <si>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</si>
  <si>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</si>
  <si>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</si>
  <si>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</si>
  <si>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</si>
  <si>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</si>
  <si>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</si>
  <si>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</si>
  <si>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</si>
  <si>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</si>
  <si>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</si>
  <si>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</si>
  <si>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</si>
  <si>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</si>
  <si>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</si>
  <si>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</si>
  <si>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</si>
  <si>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</si>
  <si>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</si>
  <si>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</si>
  <si>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</si>
  <si>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</si>
  <si>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</si>
  <si>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</si>
  <si>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</si>
  <si>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</si>
  <si>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</si>
  <si>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</si>
  <si>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</si>
  <si>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</si>
  <si>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</si>
  <si>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</si>
  <si>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</si>
  <si>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</si>
  <si>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</si>
  <si>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</si>
  <si>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</si>
  <si>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</si>
  <si>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</si>
  <si>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</si>
  <si>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</si>
  <si>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</si>
  <si>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</si>
  <si>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</si>
  <si>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</si>
  <si>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</si>
  <si>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</si>
  <si>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</si>
  <si>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</si>
  <si>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</si>
  <si>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</si>
  <si>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</si>
  <si>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</si>
  <si>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</si>
  <si>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</si>
  <si>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</si>
  <si>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</si>
  <si>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</si>
  <si>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</si>
  <si>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</si>
  <si>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</si>
  <si>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</si>
  <si>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</si>
  <si>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</si>
  <si>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</si>
  <si>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</si>
  <si>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</si>
  <si>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</si>
  <si>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</si>
  <si>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</si>
  <si>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</si>
  <si>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</si>
  <si>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</si>
  <si>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</si>
  <si>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</si>
  <si>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</si>
  <si>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</si>
  <si>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</si>
  <si>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</si>
  <si>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</si>
  <si>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</si>
  <si>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</si>
  <si>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</si>
  <si>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</si>
  <si>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</si>
  <si>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</si>
  <si>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</si>
  <si>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</si>
  <si>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</si>
  <si>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</si>
  <si>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</si>
  <si>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</si>
  <si>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</si>
  <si>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</si>
  <si>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</si>
  <si>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</si>
  <si>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</si>
  <si>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</si>
  <si>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</si>
  <si>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</si>
  <si>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</si>
  <si>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</si>
  <si>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</si>
  <si>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</si>
  <si>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</si>
  <si>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</si>
  <si>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</si>
  <si>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</si>
  <si>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</si>
  <si>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</si>
  <si>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</si>
  <si>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</si>
  <si>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</si>
  <si>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</si>
  <si>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</si>
  <si>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</si>
  <si>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</si>
  <si>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</si>
  <si>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</si>
  <si>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</si>
  <si>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</si>
  <si>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</si>
  <si>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</si>
  <si>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</si>
  <si>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</si>
  <si>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</si>
  <si>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</si>
  <si>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</si>
  <si>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</si>
  <si>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</si>
  <si>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</si>
  <si>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</si>
  <si>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</si>
  <si>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</si>
  <si>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</si>
  <si>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</si>
  <si>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</si>
  <si>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</si>
  <si>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</si>
  <si>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</si>
  <si>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</si>
  <si>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</si>
  <si>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</si>
  <si>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</si>
  <si>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</si>
  <si>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</si>
  <si>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</si>
  <si>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</si>
  <si>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</si>
  <si>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</si>
  <si>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</si>
  <si>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</si>
  <si>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</si>
  <si>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</si>
  <si>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</si>
  <si>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</si>
  <si>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</si>
  <si>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</si>
  <si>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</si>
  <si>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</si>
  <si>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</si>
  <si>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</si>
  <si>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</si>
  <si>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</si>
  <si>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</si>
  <si>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</si>
  <si>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</si>
  <si>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</si>
  <si>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</si>
  <si>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</si>
  <si>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</si>
  <si>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</si>
  <si>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</si>
  <si>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</si>
  <si>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</si>
  <si>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</si>
  <si>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</si>
  <si>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</si>
  <si>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</si>
  <si>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</si>
  <si>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</si>
  <si>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</si>
  <si>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</si>
  <si>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</si>
  <si>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</si>
  <si>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</si>
  <si>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</si>
  <si>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</si>
  <si>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</si>
  <si>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</si>
  <si>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</si>
  <si>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</si>
  <si>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</si>
  <si>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</si>
  <si>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</si>
  <si>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</si>
  <si>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</si>
  <si>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</si>
  <si>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</si>
  <si>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</si>
  <si>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</si>
  <si>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</si>
  <si>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</si>
  <si>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</si>
  <si>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</si>
  <si>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</si>
  <si>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</si>
  <si>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</si>
  <si>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</si>
  <si>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</si>
  <si>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</si>
  <si>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</si>
  <si>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</si>
  <si>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</si>
  <si>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</si>
  <si>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</si>
  <si>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</si>
  <si>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</si>
  <si>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</si>
  <si>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</si>
  <si>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</si>
  <si>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</si>
  <si>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</si>
  <si>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</si>
  <si>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</si>
  <si>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</si>
  <si>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</si>
  <si>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</si>
  <si>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</si>
  <si>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</si>
  <si>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</si>
  <si>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</si>
  <si>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</si>
  <si>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</si>
  <si>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</si>
  <si>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</si>
  <si>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</si>
  <si>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</si>
  <si>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</si>
  <si>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</si>
  <si>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</si>
  <si>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</si>
  <si>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</si>
  <si>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</si>
  <si>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</si>
  <si>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</si>
  <si>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</si>
  <si>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</si>
  <si>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</si>
  <si>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</si>
  <si>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</si>
  <si>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</si>
  <si>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</si>
  <si>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</si>
  <si>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</si>
  <si>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</si>
  <si>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</si>
  <si>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</si>
  <si>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</si>
  <si>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</si>
  <si>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</si>
  <si>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</si>
  <si>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</si>
  <si>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</si>
  <si>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</si>
  <si>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</si>
  <si>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</si>
  <si>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</si>
  <si>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</si>
  <si>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</si>
  <si>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</si>
  <si>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</si>
  <si>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</si>
  <si>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</si>
  <si>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</si>
  <si>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</si>
  <si>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</si>
  <si>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</si>
  <si>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</si>
  <si>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</si>
  <si>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</si>
  <si>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</si>
  <si>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</si>
  <si>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</si>
  <si>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</si>
  <si>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</si>
  <si>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</si>
  <si>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</si>
  <si>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</si>
  <si>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</si>
  <si>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</si>
  <si>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</si>
  <si>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</si>
  <si>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</si>
  <si>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</si>
  <si>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</si>
  <si>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</si>
  <si>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</si>
  <si>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</si>
  <si>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</si>
  <si>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</si>
  <si>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</si>
  <si>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</si>
  <si>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</si>
  <si>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</si>
  <si>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</si>
  <si>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</si>
  <si>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</si>
  <si>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</si>
  <si>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</si>
  <si>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</si>
  <si>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</si>
  <si>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</si>
  <si>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</si>
  <si>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</si>
  <si>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</si>
  <si>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</si>
  <si>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</si>
  <si>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</si>
  <si>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</si>
  <si>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</si>
  <si>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</si>
  <si>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</si>
  <si>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</si>
  <si>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</si>
  <si>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</si>
  <si>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</si>
  <si>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</si>
  <si>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</si>
  <si>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</si>
  <si>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</si>
  <si>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</si>
  <si>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</si>
  <si>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</si>
  <si>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</si>
  <si>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</si>
  <si>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</si>
  <si>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</si>
  <si>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</si>
  <si>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</si>
  <si>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</si>
  <si>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</si>
  <si>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</si>
  <si>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</si>
  <si>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</si>
  <si>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</si>
  <si>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</si>
  <si>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</si>
  <si>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</si>
  <si>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</si>
  <si>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</si>
  <si>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</si>
  <si>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</si>
  <si>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</si>
  <si>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</si>
  <si>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</si>
  <si>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</si>
  <si>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</si>
  <si>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</si>
  <si>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</si>
  <si>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</si>
  <si>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</si>
  <si>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</si>
  <si>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</si>
  <si>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</si>
  <si>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</si>
  <si>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</si>
  <si>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</si>
  <si>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</si>
  <si>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</si>
  <si>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</si>
  <si>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</si>
  <si>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</si>
  <si>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</si>
  <si>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</si>
  <si>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</si>
  <si>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</si>
  <si>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</si>
  <si>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</si>
  <si>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</si>
  <si>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</si>
  <si>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</si>
  <si>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</si>
  <si>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</si>
  <si>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</si>
  <si>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</si>
  <si>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</si>
  <si>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</si>
  <si>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</si>
  <si>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</si>
  <si>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</si>
  <si>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</si>
  <si>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</si>
  <si>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</si>
  <si>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</si>
  <si>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</si>
  <si>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</si>
  <si>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</si>
  <si>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</si>
  <si>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</si>
  <si>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</si>
  <si>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</si>
  <si>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</si>
  <si>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</si>
  <si>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</si>
  <si>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</si>
  <si>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</si>
  <si>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</si>
  <si>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</si>
  <si>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</si>
  <si>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</si>
  <si>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</si>
  <si>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</si>
  <si>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</si>
  <si>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</si>
  <si>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</si>
  <si>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</si>
  <si>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</si>
  <si>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</si>
  <si>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</si>
  <si>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</si>
  <si>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</si>
  <si>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</si>
  <si>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</si>
  <si>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</si>
  <si>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</si>
  <si>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</si>
  <si>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</si>
  <si>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</si>
  <si>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</si>
  <si>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</si>
  <si>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</si>
  <si>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</si>
  <si>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</si>
  <si>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</si>
  <si>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</si>
  <si>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</si>
  <si>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</si>
  <si>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</si>
  <si>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</si>
  <si>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</si>
  <si>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</si>
  <si>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</si>
  <si>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</si>
  <si>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</si>
  <si>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</si>
  <si>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</si>
  <si>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</si>
  <si>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</si>
  <si>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</si>
  <si>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</si>
  <si>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</si>
  <si>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</si>
  <si>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</si>
  <si>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</si>
  <si>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</si>
  <si>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</si>
  <si>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</si>
  <si>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</si>
  <si>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</si>
  <si>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</si>
  <si>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</si>
  <si>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</si>
  <si>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</si>
  <si>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</si>
  <si>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</si>
  <si>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</si>
  <si>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</si>
  <si>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</si>
  <si>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</si>
  <si>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</si>
  <si>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</si>
  <si>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</si>
  <si>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</si>
  <si>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</si>
  <si>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</si>
  <si>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</si>
  <si>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</si>
  <si>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</si>
  <si>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</si>
  <si>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</si>
  <si>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</si>
  <si>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</si>
  <si>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</si>
  <si>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</si>
  <si>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</si>
  <si>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</si>
  <si>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</si>
  <si>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</si>
  <si>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</si>
  <si>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</si>
  <si>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</si>
  <si>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</si>
  <si>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</si>
  <si>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</si>
  <si>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</si>
  <si>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</si>
  <si>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</si>
  <si>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</si>
  <si>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</si>
  <si>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</si>
  <si>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</si>
  <si>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</si>
  <si>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</si>
  <si>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</si>
  <si>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</si>
  <si>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</si>
  <si>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</si>
  <si>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</si>
  <si>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</si>
  <si>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</si>
  <si>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</si>
  <si>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</si>
  <si>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</si>
  <si>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</si>
  <si>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</si>
  <si>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</si>
  <si>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</si>
  <si>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</si>
  <si>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</si>
  <si>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</si>
  <si>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</si>
  <si>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</si>
  <si>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</si>
  <si>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</si>
  <si>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</si>
  <si>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</si>
  <si>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</si>
  <si>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</si>
  <si>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</si>
  <si>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</si>
  <si>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</si>
  <si>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</si>
  <si>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</si>
  <si>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</si>
  <si>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</si>
  <si>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</si>
  <si>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</si>
  <si>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</si>
  <si>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</si>
  <si>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</si>
  <si>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</si>
  <si>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</si>
  <si>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</si>
  <si>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</si>
  <si>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</si>
  <si>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</si>
  <si>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</si>
  <si>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</si>
  <si>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</si>
  <si>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</si>
  <si>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</si>
  <si>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</si>
  <si>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</si>
  <si>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</si>
  <si>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</si>
  <si>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</si>
  <si>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</si>
  <si>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</si>
  <si>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</si>
  <si>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</si>
  <si>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</si>
  <si>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</si>
  <si>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</si>
  <si>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</si>
  <si>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</si>
  <si>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</si>
  <si>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</si>
  <si>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</si>
  <si>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</si>
  <si>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</si>
  <si>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</si>
  <si>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</si>
  <si>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</si>
  <si>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</si>
  <si>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</si>
  <si>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</si>
  <si>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</si>
  <si>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</si>
  <si>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</si>
  <si>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</si>
  <si>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</si>
  <si>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</si>
  <si>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</si>
  <si>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</si>
  <si>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</si>
  <si>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</si>
  <si>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</si>
  <si>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</si>
  <si>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</si>
  <si>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</si>
  <si>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</si>
  <si>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</si>
  <si>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</si>
  <si>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</si>
  <si>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</si>
  <si>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</si>
  <si>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</si>
  <si>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</si>
  <si>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</si>
  <si>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</si>
  <si>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</si>
  <si>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</si>
  <si>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</si>
  <si>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</si>
  <si>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</si>
  <si>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</si>
  <si>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</si>
  <si>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</si>
  <si>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</si>
  <si>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</si>
  <si>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</si>
  <si>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</si>
  <si>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</si>
  <si>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</si>
  <si>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</si>
  <si>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</si>
  <si>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</si>
  <si>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</si>
  <si>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</si>
  <si>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</si>
  <si>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</si>
  <si>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</si>
  <si>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</si>
  <si>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</si>
  <si>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</si>
  <si>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</si>
  <si>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</si>
  <si>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</si>
  <si>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</si>
  <si>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</si>
  <si>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</si>
  <si>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</si>
  <si>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</si>
  <si>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</si>
  <si>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</si>
  <si>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</si>
  <si>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</si>
  <si>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</si>
  <si>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</si>
  <si>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</si>
  <si>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</si>
  <si>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</si>
  <si>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</si>
  <si>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</si>
  <si>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</si>
  <si>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</si>
  <si>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</si>
  <si>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</si>
  <si>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</si>
  <si>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</si>
  <si>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</si>
  <si>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</si>
  <si>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</si>
  <si>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</si>
  <si>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</si>
  <si>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</si>
  <si>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</si>
  <si>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</si>
  <si>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</si>
  <si>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</si>
  <si>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</si>
  <si>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</si>
  <si>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</si>
  <si>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</si>
  <si>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</si>
  <si>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</si>
  <si>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</si>
  <si>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</si>
  <si>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</si>
  <si>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</si>
  <si>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</si>
  <si>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</si>
  <si>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</si>
  <si>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</si>
  <si>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</si>
  <si>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</si>
  <si>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</si>
  <si>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</si>
  <si>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</si>
  <si>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</si>
  <si>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</si>
  <si>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</si>
  <si>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</si>
  <si>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</si>
  <si>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</si>
  <si>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</si>
  <si>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</si>
  <si>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</si>
  <si>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</si>
  <si>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</si>
  <si>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</si>
  <si>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</si>
  <si>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</si>
  <si>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</si>
  <si>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</si>
  <si>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</si>
  <si>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</si>
  <si>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</si>
  <si>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</si>
  <si>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</si>
  <si>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</si>
  <si>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</si>
  <si>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</si>
  <si>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</si>
  <si>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</si>
  <si>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</si>
  <si>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</si>
  <si>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</si>
  <si>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</si>
  <si>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</si>
  <si>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</si>
  <si>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</si>
  <si>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</si>
  <si>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</si>
  <si>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</si>
  <si>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</si>
  <si>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</si>
  <si>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</si>
  <si>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</si>
  <si>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</si>
  <si>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</si>
  <si>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</si>
  <si>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</si>
  <si>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</si>
  <si>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</si>
  <si>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</si>
  <si>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</si>
  <si>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</si>
  <si>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</si>
  <si>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</si>
  <si>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</si>
  <si>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</si>
  <si>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</si>
  <si>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</si>
  <si>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</si>
  <si>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</si>
  <si>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</si>
  <si>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</si>
  <si>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</si>
  <si>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</si>
  <si>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</si>
  <si>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</si>
  <si>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</si>
  <si>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</si>
  <si>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</si>
  <si>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</si>
  <si>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</si>
  <si>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</si>
  <si>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</si>
  <si>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</si>
  <si>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</si>
  <si>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</si>
  <si>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</si>
  <si>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</si>
  <si>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</si>
  <si>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</si>
  <si>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</si>
  <si>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</si>
  <si>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</si>
  <si>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</si>
  <si>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</si>
  <si>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</si>
  <si>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</si>
  <si>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</si>
  <si>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</si>
  <si>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</si>
  <si>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</si>
  <si>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</si>
  <si>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</si>
  <si>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</si>
  <si>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</si>
  <si>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</si>
  <si>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</si>
  <si>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</si>
  <si>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</si>
  <si>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</si>
  <si>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</si>
  <si>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</si>
  <si>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</si>
  <si>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</si>
  <si>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</si>
  <si>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</si>
  <si>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</si>
  <si>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</si>
  <si>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</si>
  <si>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</si>
  <si>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</si>
  <si>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</si>
  <si>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</si>
  <si>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</si>
  <si>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</si>
  <si>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</si>
  <si>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</si>
  <si>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</si>
  <si>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</si>
  <si>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</si>
  <si>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</si>
  <si>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</si>
  <si>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</si>
  <si>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</si>
  <si>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</si>
  <si>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</si>
  <si>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</si>
  <si>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</si>
  <si>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</si>
  <si>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</si>
  <si>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</si>
  <si>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</si>
  <si>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</si>
  <si>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</si>
  <si>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</si>
  <si>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</si>
  <si>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</si>
  <si>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</si>
  <si>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</si>
  <si>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</si>
  <si>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</si>
  <si>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</si>
  <si>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</si>
  <si>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</si>
  <si>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</si>
  <si>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</si>
  <si>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</si>
  <si>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</si>
  <si>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</si>
  <si>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</si>
  <si>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</si>
  <si>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</si>
  <si>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</si>
  <si>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</si>
  <si>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</si>
  <si>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</si>
  <si>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</si>
  <si>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</si>
  <si>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</si>
  <si>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</si>
  <si>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</si>
  <si>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</si>
  <si>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</si>
  <si>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</si>
  <si>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</si>
  <si>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</si>
  <si>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</si>
  <si>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</si>
  <si>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</si>
  <si>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</si>
  <si>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</si>
  <si>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</si>
  <si>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</si>
  <si>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</si>
  <si>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</si>
  <si>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</si>
  <si>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</si>
  <si>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</si>
  <si>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</si>
  <si>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</si>
  <si>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</si>
  <si>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</si>
  <si>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</si>
  <si>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</si>
  <si>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</si>
  <si>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</si>
  <si>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</si>
  <si>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</si>
  <si>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</si>
  <si>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</si>
  <si>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</si>
  <si>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</si>
  <si>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</si>
  <si>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</si>
  <si>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</si>
  <si>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</si>
  <si>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</si>
  <si>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</si>
  <si>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</si>
  <si>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</si>
  <si>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</si>
  <si>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</si>
  <si>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</si>
  <si>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</si>
  <si>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</si>
  <si>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</si>
  <si>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</si>
  <si>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</si>
  <si>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</si>
  <si>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</si>
  <si>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</si>
  <si>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</si>
  <si>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</si>
  <si>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</si>
  <si>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</si>
  <si>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</si>
  <si>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</si>
  <si>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</si>
  <si>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</si>
  <si>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</si>
  <si>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</si>
  <si>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</si>
  <si>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</si>
  <si>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</si>
  <si>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</si>
  <si>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</si>
  <si>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</si>
  <si>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</si>
  <si>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</si>
  <si>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</si>
  <si>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</si>
  <si>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</si>
  <si>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</si>
  <si>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</si>
  <si>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</si>
  <si>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</si>
  <si>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</si>
  <si>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</si>
  <si>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</si>
  <si>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</si>
  <si>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</si>
  <si>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</si>
  <si>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</si>
  <si>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</si>
  <si>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</si>
  <si>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</si>
  <si>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</si>
  <si>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</si>
  <si>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</si>
  <si>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</si>
  <si>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</si>
  <si>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</si>
  <si>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</si>
  <si>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</si>
  <si>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</si>
  <si>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</si>
  <si>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</si>
  <si>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</si>
  <si>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</si>
  <si>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</si>
  <si>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</si>
  <si>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</si>
  <si>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</si>
  <si>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</si>
  <si>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</si>
  <si>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</si>
  <si>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</si>
  <si>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</si>
  <si>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</si>
  <si>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</si>
  <si>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</si>
  <si>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</si>
  <si>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</si>
  <si>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</si>
  <si>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</si>
  <si>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</si>
  <si>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</si>
  <si>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</si>
  <si>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</si>
  <si>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</si>
  <si>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</si>
  <si>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</si>
  <si>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</si>
  <si>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</si>
  <si>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</si>
  <si>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</si>
  <si>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</si>
  <si>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</si>
  <si>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</si>
  <si>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</si>
  <si>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</si>
  <si>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</si>
  <si>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</si>
  <si>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</si>
  <si>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</si>
  <si>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</si>
  <si>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</si>
  <si>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</si>
  <si>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</si>
  <si>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</si>
  <si>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</si>
  <si>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</si>
  <si>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</si>
  <si>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</si>
  <si>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</si>
  <si>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</si>
  <si>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</si>
  <si>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</si>
  <si>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</si>
  <si>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</si>
  <si>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</si>
  <si>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</si>
  <si>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</si>
  <si>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</si>
  <si>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</si>
  <si>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</si>
  <si>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</si>
  <si>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</si>
  <si>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</si>
  <si>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</si>
  <si>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</si>
  <si>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</si>
  <si>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</si>
  <si>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</si>
  <si>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</si>
  <si>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</si>
  <si>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</si>
  <si>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</si>
  <si>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</si>
  <si>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</si>
  <si>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</si>
  <si>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</si>
  <si>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</si>
  <si>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</si>
  <si>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</si>
  <si>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</si>
  <si>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</si>
  <si>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</si>
  <si>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</si>
  <si>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</si>
  <si>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</si>
  <si>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</si>
  <si>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</si>
  <si>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</si>
  <si>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</si>
  <si>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</si>
  <si>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</si>
  <si>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</si>
  <si>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</si>
  <si>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</si>
  <si>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</si>
  <si>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</si>
  <si>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</si>
  <si>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</si>
  <si>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</si>
  <si>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</si>
  <si>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</si>
  <si>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</si>
  <si>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</si>
  <si>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</si>
  <si>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</si>
  <si>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</si>
  <si>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</si>
  <si>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</si>
  <si>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</si>
  <si>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</si>
  <si>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</si>
  <si>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</si>
  <si>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</si>
  <si>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</si>
  <si>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</si>
  <si>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</si>
  <si>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</si>
  <si>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</si>
  <si>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</si>
  <si>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</si>
  <si>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</si>
  <si>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</si>
  <si>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</si>
  <si>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</si>
  <si>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</si>
  <si>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</si>
  <si>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</si>
  <si>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</si>
  <si>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</si>
  <si>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</si>
  <si>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</si>
  <si>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</si>
  <si>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</si>
  <si>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</si>
  <si>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</si>
  <si>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</si>
  <si>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</si>
  <si>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</si>
  <si>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</si>
  <si>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</si>
  <si>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</si>
  <si>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</si>
  <si>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</si>
  <si>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</si>
  <si>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</si>
  <si>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</si>
  <si>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</si>
  <si>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</si>
  <si>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</si>
  <si>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</si>
  <si>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</si>
  <si>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</si>
  <si>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</si>
  <si>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</si>
  <si>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</si>
  <si>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</si>
  <si>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</si>
  <si>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</si>
  <si>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</si>
  <si>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</si>
  <si>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</si>
  <si>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</si>
  <si>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</si>
  <si>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</si>
  <si>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</si>
  <si>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</si>
  <si>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</si>
  <si>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</si>
  <si>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</si>
  <si>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</si>
  <si>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</si>
  <si>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</si>
  <si>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</si>
  <si>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</si>
  <si>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</si>
  <si>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</si>
  <si>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</si>
  <si>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</si>
  <si>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</si>
  <si>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</si>
  <si>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</si>
  <si>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</si>
  <si>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</si>
  <si>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</si>
  <si>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</si>
  <si>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</si>
  <si>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</si>
  <si>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</si>
  <si>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</si>
  <si>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</si>
  <si>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</si>
  <si>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</si>
  <si>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</si>
  <si>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</si>
  <si>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</si>
  <si>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</si>
  <si>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</si>
  <si>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</si>
  <si>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</si>
  <si>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</si>
  <si>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</si>
  <si>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</si>
  <si>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</si>
  <si>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</si>
  <si>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</si>
  <si>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</si>
  <si>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</si>
  <si>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</si>
  <si>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</si>
  <si>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</si>
  <si>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</si>
  <si>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</si>
  <si>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</si>
  <si>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</si>
  <si>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</si>
  <si>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</si>
  <si>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</si>
  <si>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</si>
  <si>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</si>
  <si>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</si>
  <si>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</si>
  <si>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</si>
  <si>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</si>
  <si>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</si>
  <si>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</si>
  <si>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</si>
  <si>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</si>
  <si>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</si>
  <si>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</si>
  <si>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</si>
  <si>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</si>
  <si>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</si>
  <si>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</si>
  <si>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</si>
  <si>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</si>
  <si>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</si>
  <si>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</si>
  <si>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</si>
  <si>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</si>
  <si>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</si>
  <si>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</si>
  <si>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</si>
  <si>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</si>
  <si>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</si>
  <si>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</si>
  <si>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</si>
  <si>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</si>
  <si>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</si>
  <si>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</si>
  <si>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</si>
  <si>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</si>
  <si>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</si>
  <si>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</si>
  <si>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</si>
  <si>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</si>
  <si>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</si>
  <si>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</si>
  <si>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</si>
  <si>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</si>
  <si>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</si>
  <si>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</si>
  <si>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</si>
  <si>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</si>
  <si>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</si>
  <si>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</si>
  <si>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</si>
  <si>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</si>
  <si>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</si>
  <si>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</si>
  <si>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</si>
  <si>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</si>
  <si>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</si>
  <si>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</si>
  <si>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</si>
  <si>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</si>
  <si>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</si>
  <si>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</si>
  <si>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</si>
  <si>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</si>
  <si>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</si>
  <si>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</si>
  <si>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</si>
  <si>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</si>
  <si>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</si>
  <si>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</si>
  <si>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</si>
  <si>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</si>
  <si>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</si>
  <si>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</si>
  <si>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</si>
  <si>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</si>
  <si>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</si>
  <si>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</si>
  <si>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</si>
  <si>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</si>
  <si>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</si>
  <si>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</si>
  <si>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</si>
  <si>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</si>
  <si>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</si>
  <si>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</si>
  <si>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</si>
  <si>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</si>
  <si>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</si>
  <si>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</si>
  <si>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</si>
  <si>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</si>
  <si>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</si>
  <si>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</si>
  <si>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</si>
  <si>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</si>
  <si>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</si>
  <si>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</si>
  <si>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</si>
  <si>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</si>
  <si>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</si>
  <si>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</si>
  <si>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</si>
  <si>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</si>
  <si>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</si>
  <si>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</si>
  <si>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</si>
  <si>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</si>
  <si>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</si>
  <si>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</si>
  <si>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</si>
  <si>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</si>
  <si>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</si>
  <si>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</si>
  <si>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</si>
  <si>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</si>
  <si>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</si>
  <si>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</si>
  <si>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</si>
  <si>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</si>
  <si>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</si>
  <si>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</si>
  <si>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</si>
  <si>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</si>
  <si>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</si>
  <si>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</si>
  <si>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</si>
  <si>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</si>
  <si>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</si>
  <si>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</si>
  <si>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</si>
  <si>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</si>
  <si>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</si>
  <si>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</si>
  <si>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</si>
  <si>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</si>
  <si>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</si>
  <si>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</si>
  <si>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</si>
  <si>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</si>
  <si>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</si>
  <si>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</si>
  <si>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</si>
  <si>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</si>
  <si>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</si>
  <si>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</si>
  <si>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</si>
  <si>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</si>
  <si>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</si>
  <si>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</si>
  <si>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</si>
  <si>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</si>
  <si>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</si>
  <si>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</si>
  <si>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</si>
  <si>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</si>
  <si>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</si>
  <si>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</si>
  <si>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</si>
  <si>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</si>
  <si>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</si>
  <si>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</si>
  <si>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</si>
  <si>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</si>
  <si>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</si>
  <si>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</si>
  <si>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</si>
  <si>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</si>
  <si>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</si>
  <si>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</si>
  <si>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</si>
  <si>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</si>
  <si>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</si>
  <si>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</si>
  <si>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</si>
  <si>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</si>
  <si>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</si>
  <si>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</si>
  <si>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</si>
  <si>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</si>
  <si>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</si>
  <si>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</si>
  <si>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</si>
  <si>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</si>
  <si>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</si>
  <si>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</si>
  <si>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</si>
  <si>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</si>
  <si>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</si>
  <si>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</si>
  <si>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</si>
  <si>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</si>
  <si>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</si>
  <si>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</si>
  <si>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</si>
  <si>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</si>
  <si>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</si>
  <si>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</si>
  <si>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</si>
  <si>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</si>
  <si>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</si>
  <si>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</si>
  <si>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</si>
  <si>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</si>
  <si>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</si>
  <si>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</si>
  <si>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</si>
  <si>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</si>
  <si>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</si>
  <si>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</si>
  <si>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</si>
  <si>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</si>
  <si>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</si>
  <si>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</si>
  <si>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</si>
  <si>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</si>
  <si>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</si>
  <si>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</si>
  <si>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</si>
  <si>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</si>
  <si>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</si>
  <si>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</si>
  <si>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</si>
  <si>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</si>
  <si>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</si>
  <si>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</si>
  <si>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</si>
  <si>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</si>
  <si>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</si>
  <si>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</si>
  <si>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</si>
  <si>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</si>
  <si>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</si>
  <si>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</si>
  <si>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</si>
  <si>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</si>
  <si>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</si>
  <si>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</si>
  <si>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</si>
  <si>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</si>
  <si>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</si>
  <si>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</si>
  <si>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</si>
  <si>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</si>
  <si>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</si>
  <si>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</si>
  <si>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</si>
  <si>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</si>
  <si>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</si>
  <si>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</si>
  <si>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</si>
  <si>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</si>
  <si>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</si>
  <si>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</si>
  <si>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</si>
  <si>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</si>
  <si>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</si>
  <si>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</si>
  <si>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</si>
  <si>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</si>
  <si>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</si>
  <si>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</si>
  <si>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</si>
  <si>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</si>
  <si>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</si>
  <si>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</si>
  <si>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</si>
  <si>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</si>
  <si>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</si>
  <si>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</si>
  <si>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</si>
  <si>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</si>
  <si>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</si>
  <si>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</si>
  <si>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</si>
  <si>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</si>
  <si>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</si>
  <si>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</si>
  <si>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</si>
  <si>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</si>
  <si>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</si>
  <si>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</si>
  <si>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</si>
  <si>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</si>
  <si>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</si>
  <si>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</si>
  <si>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</si>
  <si>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</si>
  <si>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</si>
  <si>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</si>
  <si>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</si>
  <si>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</si>
  <si>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</si>
  <si>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</si>
  <si>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</si>
  <si>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</si>
  <si>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</si>
  <si>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</si>
  <si>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</si>
  <si>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</si>
  <si>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</si>
  <si>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</si>
  <si>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</si>
  <si>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</si>
  <si>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</si>
  <si>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</si>
  <si>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</si>
  <si>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</si>
  <si>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</si>
  <si>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</si>
  <si>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</si>
  <si>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</si>
  <si>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</si>
  <si>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</si>
  <si>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</si>
  <si>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</si>
  <si>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</si>
  <si>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</si>
  <si>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</si>
  <si>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</si>
  <si>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</si>
  <si>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</si>
  <si>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</si>
  <si>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</si>
  <si>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</si>
  <si>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</si>
  <si>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</si>
  <si>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</si>
  <si>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</si>
  <si>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</si>
  <si>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</si>
  <si>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</si>
  <si>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</si>
  <si>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</si>
  <si>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</si>
  <si>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</si>
  <si>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</si>
  <si>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</si>
  <si>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</si>
  <si>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</si>
  <si>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</si>
  <si>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</si>
  <si>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</si>
  <si>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</si>
  <si>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</si>
  <si>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</si>
  <si>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</si>
  <si>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</si>
  <si>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</si>
  <si>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</si>
  <si>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</si>
  <si>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</si>
  <si>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</si>
  <si>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</si>
  <si>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</si>
  <si>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</si>
  <si>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</si>
  <si>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</si>
  <si>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</si>
  <si>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</si>
  <si>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</si>
  <si>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</si>
  <si>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</si>
  <si>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</si>
  <si>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</si>
  <si>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</si>
  <si>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</si>
  <si>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</si>
  <si>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</si>
  <si>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</si>
  <si>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</si>
  <si>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</si>
  <si>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</si>
  <si>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</si>
  <si>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</si>
  <si>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</si>
  <si>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</si>
  <si>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</si>
  <si>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</si>
  <si>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</si>
  <si>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</si>
  <si>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</si>
  <si>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</si>
  <si>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</si>
  <si>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</si>
  <si>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</si>
  <si>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</si>
  <si>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</si>
  <si>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</si>
  <si>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</si>
  <si>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</si>
  <si>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</si>
  <si>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</si>
  <si>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</si>
  <si>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</si>
  <si>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</si>
  <si>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</si>
  <si>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</si>
  <si>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</si>
  <si>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</si>
  <si>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</si>
  <si>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</si>
  <si>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</si>
  <si>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</si>
  <si>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</si>
  <si>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</si>
  <si>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</si>
  <si>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</si>
  <si>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</si>
  <si>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</si>
  <si>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</si>
  <si>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</si>
  <si>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</si>
  <si>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</si>
  <si>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</si>
  <si>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</si>
  <si>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</si>
  <si>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</si>
  <si>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</si>
  <si>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</si>
  <si>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</si>
  <si>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</si>
  <si>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</si>
  <si>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</si>
  <si>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</si>
  <si>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</si>
  <si>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</si>
  <si>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</si>
  <si>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</si>
  <si>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</si>
  <si>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</si>
  <si>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</si>
  <si>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</si>
  <si>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</si>
  <si>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</si>
  <si>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</si>
  <si>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</si>
  <si>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</si>
  <si>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</si>
  <si>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</si>
  <si>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</si>
  <si>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</si>
  <si>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</si>
  <si>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</si>
  <si>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</si>
  <si>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</si>
  <si>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</si>
  <si>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</si>
  <si>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</si>
  <si>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</si>
  <si>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</si>
  <si>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</si>
  <si>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</si>
  <si>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</si>
  <si>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</si>
  <si>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</si>
  <si>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</si>
  <si>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</si>
  <si>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</si>
  <si>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</si>
  <si>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</si>
  <si>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</si>
  <si>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</si>
  <si>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</si>
  <si>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</si>
  <si>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</si>
  <si>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</si>
  <si>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</si>
  <si>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</si>
  <si>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</si>
  <si>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</si>
  <si>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</si>
  <si>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</si>
  <si>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</si>
  <si>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</si>
  <si>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</si>
  <si>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</si>
  <si>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</si>
  <si>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</si>
  <si>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</si>
  <si>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</si>
  <si>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</si>
  <si>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</si>
  <si>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</si>
  <si>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</si>
  <si>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</si>
  <si>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</si>
  <si>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</si>
  <si>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</si>
  <si>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</si>
  <si>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</si>
  <si>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</si>
  <si>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</si>
  <si>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</si>
  <si>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</si>
  <si>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</si>
  <si>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</si>
  <si>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</si>
  <si>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</si>
  <si>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</si>
  <si>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</si>
  <si>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</si>
  <si>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</si>
  <si>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</si>
  <si>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</si>
  <si>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</si>
  <si>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</si>
  <si>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</si>
  <si>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</si>
  <si>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</si>
  <si>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</si>
  <si>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</si>
  <si>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</si>
  <si>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</si>
  <si>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</si>
  <si>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</si>
  <si>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</si>
  <si>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</si>
  <si>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</si>
  <si>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</si>
  <si>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</si>
  <si>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</si>
  <si>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</si>
  <si>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</si>
  <si>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</si>
  <si>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</si>
  <si>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</si>
  <si>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</si>
  <si>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</si>
  <si>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</si>
  <si>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</si>
  <si>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</si>
  <si>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</si>
  <si>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</si>
  <si>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</si>
  <si>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</si>
  <si>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</si>
  <si>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</si>
  <si>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</si>
  <si>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</si>
  <si>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</si>
  <si>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</si>
  <si>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</si>
  <si>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</si>
  <si>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</si>
  <si>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</si>
  <si>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</si>
  <si>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</si>
  <si>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</si>
  <si>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</si>
  <si>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</si>
  <si>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</si>
  <si>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</si>
  <si>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</si>
  <si>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</si>
  <si>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</si>
  <si>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</si>
  <si>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</si>
  <si>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</si>
  <si>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</si>
  <si>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</si>
  <si>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</si>
  <si>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</si>
  <si>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</si>
  <si>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</si>
  <si>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</si>
  <si>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</si>
  <si>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</si>
  <si>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AP9:- Completed
AP10:- WIP</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</si>
  <si>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</si>
  <si>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</si>
  <si>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</si>
  <si>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</si>
  <si>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</si>
  <si>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</si>
  <si>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3 phase R/Sag done in AP55-56. Gangs (MC Power) shifted in Package G for rectification. No works will be done until readiness of PKG G based on resonia instructions.
Krishna-1:- Gang idle due to clear workfront not available.</t>
  </si>
  <si>
    <t>Shifting</t>
  </si>
  <si>
    <t>WIP- 10/0
Tday Completed - 11A/4 &amp; 22/10</t>
  </si>
  <si>
    <t>AP44/6-8:- WIP.
AP13-14:- WIP.
AP55-56:- WIP</t>
  </si>
  <si>
    <t>AP10-10/12:-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</si>
</sst>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04">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6"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29"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0"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1" borderId="1" xfId="113" applyNumberFormat="1" applyFont="1" applyFill="1" applyBorder="1" applyAlignment="1">
      <alignment horizontal="center" vertical="center" wrapText="1"/>
    </xf>
    <xf numFmtId="0" fontId="80" fillId="31" borderId="1" xfId="113" applyFont="1" applyFill="1" applyBorder="1" applyAlignment="1">
      <alignment horizontal="center"/>
    </xf>
    <xf numFmtId="165" fontId="80" fillId="31"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31" borderId="1" xfId="113" applyFont="1" applyFill="1" applyBorder="1"/>
    <xf numFmtId="0" fontId="80" fillId="31" borderId="0" xfId="113" applyFont="1" applyFill="1"/>
    <xf numFmtId="0" fontId="80" fillId="31"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0" xfId="0" applyNumberFormat="1" applyFont="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wrapText="1"/>
    </xf>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0" fontId="78" fillId="0" borderId="0" xfId="113" applyFont="1" applyAlignment="1">
      <alignment horizontal="center" vertical="center" wrapText="1"/>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4" xfId="0" applyFont="1" applyFill="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21" borderId="1" xfId="113" applyFont="1" applyFill="1" applyBorder="1" applyAlignment="1">
      <alignment horizontal="center" vertical="center" wrapText="1"/>
    </xf>
    <xf numFmtId="0" fontId="79" fillId="21" borderId="2" xfId="113" applyFont="1" applyFill="1" applyBorder="1" applyAlignment="1">
      <alignment horizontal="center" vertical="center" wrapText="1"/>
    </xf>
    <xf numFmtId="0" fontId="79" fillId="21" borderId="0" xfId="113" applyFont="1" applyFill="1" applyAlignment="1">
      <alignment horizontal="center" vertical="center" wrapText="1"/>
    </xf>
    <xf numFmtId="0" fontId="79" fillId="0" borderId="0" xfId="113" applyFont="1" applyAlignment="1">
      <alignment horizontal="center" vertical="center" wrapText="1"/>
    </xf>
    <xf numFmtId="0" fontId="79" fillId="0" borderId="1" xfId="113" applyFont="1" applyBorder="1" applyAlignment="1">
      <alignment horizontal="center"/>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7" activePane="bottomRight" state="frozen"/>
      <selection activeCell="U4" sqref="U4:X4"/>
      <selection pane="topRight" activeCell="U4" sqref="U4:X4"/>
      <selection pane="bottomLeft" activeCell="U4" sqref="U4:X4"/>
      <selection pane="bottomRight" activeCell="N10" sqref="N10"/>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38" bestFit="1" customWidth="1"/>
    <col min="16" max="16" width="1.42578125" style="5" customWidth="1"/>
    <col min="17" max="17" width="29.42578125" style="457" bestFit="1" customWidth="1"/>
    <col min="18" max="16384" width="9" style="5"/>
  </cols>
  <sheetData>
    <row r="1" spans="1:17" ht="30" customHeight="1" x14ac:dyDescent="0.25">
      <c r="A1" s="880" t="e" vm="1">
        <v>#VALUE!</v>
      </c>
      <c r="B1" s="204" t="s">
        <v>146</v>
      </c>
      <c r="C1" s="203" t="s">
        <v>1223</v>
      </c>
      <c r="D1" s="97" t="s">
        <v>0</v>
      </c>
      <c r="E1" s="888">
        <f ca="1">+TODAY()</f>
        <v>46097</v>
      </c>
      <c r="F1" s="889"/>
      <c r="G1" s="98" t="s">
        <v>142</v>
      </c>
      <c r="H1" s="883" t="s">
        <v>350</v>
      </c>
      <c r="I1" s="883"/>
      <c r="J1" s="98" t="s">
        <v>1344</v>
      </c>
      <c r="K1" s="99" t="s">
        <v>1265</v>
      </c>
      <c r="L1" s="98" t="s">
        <v>21</v>
      </c>
      <c r="M1" s="877" t="s">
        <v>1188</v>
      </c>
      <c r="N1" s="879"/>
      <c r="Q1" s="454" t="s">
        <v>1239</v>
      </c>
    </row>
    <row r="2" spans="1:17" ht="30" customHeight="1" x14ac:dyDescent="0.25">
      <c r="A2" s="881"/>
      <c r="B2" s="96" t="s">
        <v>112</v>
      </c>
      <c r="C2" s="885" t="s">
        <v>1287</v>
      </c>
      <c r="D2" s="886"/>
      <c r="E2" s="886"/>
      <c r="F2" s="887"/>
      <c r="G2" s="98" t="s">
        <v>18</v>
      </c>
      <c r="H2" s="877" t="s">
        <v>1427</v>
      </c>
      <c r="I2" s="878"/>
      <c r="J2" s="878"/>
      <c r="K2" s="879"/>
      <c r="L2" s="98" t="s">
        <v>1</v>
      </c>
      <c r="M2" s="877" t="s">
        <v>147</v>
      </c>
      <c r="N2" s="879"/>
      <c r="Q2" s="455" t="s">
        <v>1225</v>
      </c>
    </row>
    <row r="3" spans="1:17" ht="30" x14ac:dyDescent="0.25">
      <c r="A3" s="882"/>
      <c r="B3" s="96" t="s">
        <v>1221</v>
      </c>
      <c r="C3" s="885" t="s">
        <v>1286</v>
      </c>
      <c r="D3" s="886"/>
      <c r="E3" s="886"/>
      <c r="F3" s="887"/>
      <c r="G3" s="98" t="s">
        <v>345</v>
      </c>
      <c r="H3" s="890">
        <v>45266</v>
      </c>
      <c r="I3" s="890"/>
      <c r="J3" s="98" t="s">
        <v>5</v>
      </c>
      <c r="K3" s="468" t="s">
        <v>2271</v>
      </c>
      <c r="L3" s="96" t="s">
        <v>17</v>
      </c>
      <c r="M3" s="891" t="s">
        <v>661</v>
      </c>
      <c r="N3" s="891"/>
      <c r="Q3" s="456" t="s">
        <v>1226</v>
      </c>
    </row>
    <row r="4" spans="1:17" s="6" customFormat="1" ht="60" x14ac:dyDescent="0.25">
      <c r="A4" s="100" t="s">
        <v>301</v>
      </c>
      <c r="B4" s="100" t="s">
        <v>8</v>
      </c>
      <c r="C4" s="100" t="s">
        <v>23</v>
      </c>
      <c r="D4" s="100" t="s">
        <v>109</v>
      </c>
      <c r="E4" s="100" t="s">
        <v>2270</v>
      </c>
      <c r="F4" s="100" t="s">
        <v>133</v>
      </c>
      <c r="G4" s="100" t="s">
        <v>130</v>
      </c>
      <c r="H4" s="100" t="s">
        <v>131</v>
      </c>
      <c r="I4" s="100" t="s">
        <v>124</v>
      </c>
      <c r="J4" s="100" t="s">
        <v>110</v>
      </c>
      <c r="K4" s="100" t="s">
        <v>16</v>
      </c>
      <c r="L4" s="100" t="s">
        <v>132</v>
      </c>
      <c r="M4" s="100" t="s">
        <v>9</v>
      </c>
      <c r="N4" s="100" t="s">
        <v>1222</v>
      </c>
      <c r="O4" s="640" t="s">
        <v>1499</v>
      </c>
      <c r="Q4" s="456" t="s">
        <v>1227</v>
      </c>
    </row>
    <row r="5" spans="1:17" s="7" customFormat="1" ht="30" x14ac:dyDescent="0.25">
      <c r="A5" s="116">
        <v>1</v>
      </c>
      <c r="B5" s="608" t="s">
        <v>1586</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4"/>
      <c r="N5" s="102"/>
      <c r="O5" s="639">
        <f>(J5/C5)*100</f>
        <v>100.01045079504425</v>
      </c>
      <c r="Q5" s="456" t="s">
        <v>1228</v>
      </c>
    </row>
    <row r="6" spans="1:17" s="7" customFormat="1" ht="30" x14ac:dyDescent="0.25">
      <c r="A6" s="111">
        <v>2</v>
      </c>
      <c r="B6" s="477" t="s">
        <v>337</v>
      </c>
      <c r="C6" s="111">
        <v>485</v>
      </c>
      <c r="D6" s="111">
        <v>484</v>
      </c>
      <c r="E6" s="111">
        <f t="shared" si="0"/>
        <v>1</v>
      </c>
      <c r="F6" s="111">
        <v>1</v>
      </c>
      <c r="G6" s="111"/>
      <c r="H6" s="111">
        <v>1</v>
      </c>
      <c r="I6" s="111"/>
      <c r="J6" s="111">
        <f t="shared" si="1"/>
        <v>485</v>
      </c>
      <c r="K6" s="111">
        <f t="shared" si="2"/>
        <v>0</v>
      </c>
      <c r="L6" s="874" t="s">
        <v>144</v>
      </c>
      <c r="M6" s="787"/>
      <c r="N6" s="563"/>
      <c r="O6" s="639">
        <f t="shared" ref="O6:O12" si="3">(J6/C6)*100</f>
        <v>100</v>
      </c>
      <c r="P6" s="595"/>
      <c r="Q6" s="456" t="s">
        <v>1229</v>
      </c>
    </row>
    <row r="7" spans="1:17" s="7" customFormat="1" ht="30" x14ac:dyDescent="0.25">
      <c r="A7" s="111">
        <v>3</v>
      </c>
      <c r="B7" s="477" t="s">
        <v>338</v>
      </c>
      <c r="C7" s="111">
        <v>485</v>
      </c>
      <c r="D7" s="111">
        <v>484</v>
      </c>
      <c r="E7" s="111">
        <f t="shared" si="0"/>
        <v>1</v>
      </c>
      <c r="F7" s="111">
        <v>1</v>
      </c>
      <c r="G7" s="111"/>
      <c r="H7" s="111">
        <v>1</v>
      </c>
      <c r="I7" s="111"/>
      <c r="J7" s="111">
        <f t="shared" si="1"/>
        <v>485</v>
      </c>
      <c r="K7" s="111">
        <f t="shared" si="2"/>
        <v>0</v>
      </c>
      <c r="L7" s="875" t="s">
        <v>144</v>
      </c>
      <c r="M7" s="686"/>
      <c r="N7" s="101"/>
      <c r="O7" s="639">
        <f t="shared" si="3"/>
        <v>100</v>
      </c>
      <c r="Q7" s="456" t="s">
        <v>1230</v>
      </c>
    </row>
    <row r="8" spans="1:17" s="7" customFormat="1" ht="45" x14ac:dyDescent="0.25">
      <c r="A8" s="111">
        <v>4</v>
      </c>
      <c r="B8" s="477" t="s">
        <v>111</v>
      </c>
      <c r="C8" s="111">
        <v>485</v>
      </c>
      <c r="D8" s="111">
        <v>465</v>
      </c>
      <c r="E8" s="111">
        <f t="shared" si="0"/>
        <v>20</v>
      </c>
      <c r="F8" s="111">
        <v>20</v>
      </c>
      <c r="G8" s="111">
        <v>2</v>
      </c>
      <c r="H8" s="111">
        <v>4</v>
      </c>
      <c r="I8" s="111">
        <v>1</v>
      </c>
      <c r="J8" s="111">
        <f t="shared" si="1"/>
        <v>469</v>
      </c>
      <c r="K8" s="111">
        <f t="shared" si="2"/>
        <v>16</v>
      </c>
      <c r="L8" s="111">
        <v>3</v>
      </c>
      <c r="M8" s="632" t="s">
        <v>2283</v>
      </c>
      <c r="N8" s="694"/>
      <c r="O8" s="639">
        <f t="shared" si="3"/>
        <v>96.701030927835049</v>
      </c>
      <c r="Q8" s="456" t="s">
        <v>1231</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39">
        <f t="shared" si="3"/>
        <v>79.587628865979383</v>
      </c>
      <c r="Q9" s="456" t="s">
        <v>1232</v>
      </c>
    </row>
    <row r="10" spans="1:17" s="7" customFormat="1" ht="90" x14ac:dyDescent="0.25">
      <c r="A10" s="111">
        <v>6</v>
      </c>
      <c r="B10" s="477" t="s">
        <v>339</v>
      </c>
      <c r="C10" s="111">
        <f>C5</f>
        <v>191.37299999999999</v>
      </c>
      <c r="D10" s="111">
        <v>83.951000000000008</v>
      </c>
      <c r="E10" s="534">
        <f>C10-D10-33.766</f>
        <v>73.655999999999977</v>
      </c>
      <c r="F10" s="727">
        <v>34</v>
      </c>
      <c r="G10" s="534"/>
      <c r="H10" s="534">
        <v>4.8899999999999997</v>
      </c>
      <c r="I10" s="534">
        <f>Stringing!G47</f>
        <v>6.2580000000000098</v>
      </c>
      <c r="J10" s="534">
        <f t="shared" si="1"/>
        <v>88.841000000000008</v>
      </c>
      <c r="K10" s="111">
        <f>+E10-H10</f>
        <v>68.765999999999977</v>
      </c>
      <c r="L10" s="892">
        <v>4</v>
      </c>
      <c r="M10" s="477" t="s">
        <v>2284</v>
      </c>
      <c r="N10" s="532" t="s">
        <v>2281</v>
      </c>
      <c r="O10" s="639">
        <f t="shared" si="3"/>
        <v>46.422954126235162</v>
      </c>
      <c r="Q10" s="456" t="s">
        <v>1233</v>
      </c>
    </row>
    <row r="11" spans="1:17" s="7" customFormat="1" ht="30" x14ac:dyDescent="0.25">
      <c r="A11" s="111">
        <v>7</v>
      </c>
      <c r="B11" s="477" t="s">
        <v>340</v>
      </c>
      <c r="C11" s="534">
        <f>C10</f>
        <v>191.37299999999999</v>
      </c>
      <c r="D11" s="111">
        <v>83.177700000000002</v>
      </c>
      <c r="E11" s="534">
        <f>C11-D11-33.766</f>
        <v>74.429299999999984</v>
      </c>
      <c r="F11" s="727">
        <v>35</v>
      </c>
      <c r="G11" s="534"/>
      <c r="H11" s="534">
        <v>0.8</v>
      </c>
      <c r="I11" s="534">
        <f>Stringing!G48</f>
        <v>4.8940000000000055</v>
      </c>
      <c r="J11" s="534">
        <f t="shared" si="1"/>
        <v>83.977699999999999</v>
      </c>
      <c r="K11" s="111">
        <f t="shared" ref="K11:K12" si="4">+E11-H11</f>
        <v>73.629299999999986</v>
      </c>
      <c r="L11" s="893"/>
      <c r="M11" s="477" t="s">
        <v>2285</v>
      </c>
      <c r="N11" s="797"/>
      <c r="O11" s="639">
        <f t="shared" si="3"/>
        <v>43.881686549304241</v>
      </c>
      <c r="Q11" s="456" t="s">
        <v>1234</v>
      </c>
    </row>
    <row r="12" spans="1:17" s="7" customFormat="1" ht="30" x14ac:dyDescent="0.25">
      <c r="A12" s="112">
        <v>8</v>
      </c>
      <c r="B12" s="609" t="s">
        <v>341</v>
      </c>
      <c r="C12" s="112">
        <f>C11</f>
        <v>191.37299999999999</v>
      </c>
      <c r="D12" s="112">
        <v>81.070000000000007</v>
      </c>
      <c r="E12" s="112">
        <f>C12-D12-33.766</f>
        <v>76.536999999999978</v>
      </c>
      <c r="F12" s="112">
        <v>30</v>
      </c>
      <c r="G12" s="610"/>
      <c r="H12" s="610"/>
      <c r="I12" s="610"/>
      <c r="J12" s="509">
        <f t="shared" si="1"/>
        <v>81.070000000000007</v>
      </c>
      <c r="K12" s="111">
        <f t="shared" si="4"/>
        <v>76.536999999999978</v>
      </c>
      <c r="L12" s="112"/>
      <c r="M12" s="609"/>
      <c r="N12" s="104"/>
      <c r="O12" s="639">
        <f t="shared" si="3"/>
        <v>42.362297711798433</v>
      </c>
      <c r="Q12" s="456" t="s">
        <v>1235</v>
      </c>
    </row>
    <row r="13" spans="1:17" x14ac:dyDescent="0.25">
      <c r="A13" s="884"/>
      <c r="B13" s="884"/>
      <c r="C13" s="884"/>
      <c r="D13" s="884"/>
      <c r="E13" s="884"/>
      <c r="F13" s="884"/>
      <c r="G13" s="884"/>
      <c r="H13" s="884"/>
      <c r="I13" s="884"/>
      <c r="J13" s="884"/>
      <c r="K13" s="884"/>
      <c r="L13" s="884"/>
      <c r="M13" s="884"/>
      <c r="N13" s="884"/>
      <c r="Q13" s="456" t="s">
        <v>1236</v>
      </c>
    </row>
    <row r="14" spans="1:17" x14ac:dyDescent="0.25">
      <c r="A14" s="896" t="s">
        <v>1216</v>
      </c>
      <c r="B14" s="896"/>
      <c r="C14" s="896"/>
      <c r="D14" s="896"/>
      <c r="E14" s="896"/>
      <c r="F14" s="896"/>
      <c r="G14" s="896"/>
      <c r="H14" s="775"/>
      <c r="I14" s="653"/>
      <c r="J14" s="5"/>
      <c r="K14" s="5"/>
      <c r="L14" s="5"/>
      <c r="M14" s="5"/>
      <c r="N14" s="5"/>
      <c r="Q14" s="456" t="s">
        <v>1237</v>
      </c>
    </row>
    <row r="15" spans="1:17" x14ac:dyDescent="0.25">
      <c r="A15" s="897"/>
      <c r="B15" s="898"/>
      <c r="C15" s="898"/>
      <c r="D15" s="898"/>
      <c r="E15" s="898"/>
      <c r="F15" s="898"/>
      <c r="G15" s="899"/>
      <c r="H15" s="5"/>
      <c r="I15" s="5"/>
      <c r="J15" s="5"/>
      <c r="K15" s="596"/>
      <c r="L15" s="5"/>
      <c r="M15" s="653"/>
      <c r="N15" s="5"/>
      <c r="Q15" s="456" t="s">
        <v>1238</v>
      </c>
    </row>
    <row r="16" spans="1:17" x14ac:dyDescent="0.25">
      <c r="A16" s="894" t="s">
        <v>1218</v>
      </c>
      <c r="B16" s="894"/>
      <c r="C16" s="894"/>
      <c r="D16" s="894"/>
      <c r="E16" s="894"/>
      <c r="F16" s="894"/>
      <c r="G16" s="894"/>
      <c r="H16" s="5"/>
      <c r="J16" s="5"/>
      <c r="K16" s="5"/>
      <c r="L16" s="5"/>
      <c r="M16" s="5"/>
      <c r="N16" s="5"/>
      <c r="Q16" s="461" t="s">
        <v>1276</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1</v>
      </c>
      <c r="C18" s="192">
        <f>I6</f>
        <v>0</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94" t="s">
        <v>1219</v>
      </c>
      <c r="B20" s="894"/>
      <c r="C20" s="894"/>
      <c r="D20" s="894"/>
      <c r="E20" s="894"/>
      <c r="F20" s="894"/>
      <c r="G20" s="894"/>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4</v>
      </c>
      <c r="C22" s="194">
        <f>I8</f>
        <v>1</v>
      </c>
      <c r="D22" s="194">
        <f>'Page Chart'!V4+'Page Chart'!X4-F22</f>
        <v>1</v>
      </c>
      <c r="E22" s="194">
        <f>'Page Chart'!W4</f>
        <v>14</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95" t="s">
        <v>1220</v>
      </c>
      <c r="B24" s="895"/>
      <c r="C24" s="895"/>
      <c r="D24" s="895"/>
      <c r="E24" s="895"/>
      <c r="F24" s="895"/>
      <c r="G24" s="895"/>
      <c r="H24" s="5"/>
      <c r="I24" s="5"/>
      <c r="J24" s="5"/>
      <c r="K24" s="5"/>
      <c r="L24" s="5"/>
      <c r="M24" s="5"/>
      <c r="N24" s="5"/>
    </row>
    <row r="25" spans="1:17" ht="75" hidden="1" x14ac:dyDescent="0.25">
      <c r="A25" s="2" t="s">
        <v>227</v>
      </c>
      <c r="B25" s="2" t="s">
        <v>228</v>
      </c>
      <c r="C25" s="3" t="s">
        <v>124</v>
      </c>
      <c r="D25" s="108" t="s">
        <v>145</v>
      </c>
      <c r="E25" s="107" t="s">
        <v>129</v>
      </c>
      <c r="F25" s="191" t="s">
        <v>1217</v>
      </c>
      <c r="G25" s="109" t="s">
        <v>1588</v>
      </c>
      <c r="H25" s="5"/>
      <c r="I25" s="5"/>
      <c r="J25" s="5"/>
      <c r="K25" s="5"/>
      <c r="L25" s="5"/>
      <c r="M25" s="5"/>
      <c r="N25" s="5"/>
    </row>
    <row r="26" spans="1:17" hidden="1" x14ac:dyDescent="0.25">
      <c r="A26" s="4">
        <f>E10</f>
        <v>73.655999999999977</v>
      </c>
      <c r="B26" s="4">
        <f>H10</f>
        <v>4.8899999999999997</v>
      </c>
      <c r="C26" s="198">
        <f>I10</f>
        <v>6.2580000000000098</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52" t="s">
        <v>1660</v>
      </c>
      <c r="B1" s="752" t="s">
        <v>1661</v>
      </c>
      <c r="C1" s="752" t="s">
        <v>1662</v>
      </c>
      <c r="D1" s="752" t="s">
        <v>1663</v>
      </c>
      <c r="E1" s="752" t="s">
        <v>1664</v>
      </c>
      <c r="F1" s="752" t="s">
        <v>1</v>
      </c>
      <c r="G1" s="752" t="s">
        <v>1665</v>
      </c>
      <c r="H1" s="752" t="s">
        <v>21</v>
      </c>
      <c r="I1" s="752" t="s">
        <v>1666</v>
      </c>
      <c r="J1" s="752" t="s">
        <v>1269</v>
      </c>
      <c r="K1" s="752" t="s">
        <v>1667</v>
      </c>
    </row>
    <row r="2" spans="1:14" x14ac:dyDescent="0.25">
      <c r="A2" s="753" t="s">
        <v>1668</v>
      </c>
      <c r="B2" s="753" t="s">
        <v>1669</v>
      </c>
      <c r="C2" s="753" t="s">
        <v>1670</v>
      </c>
      <c r="D2" s="754">
        <v>45266</v>
      </c>
      <c r="E2" s="754">
        <v>45960</v>
      </c>
      <c r="F2" s="753" t="s">
        <v>1671</v>
      </c>
      <c r="G2" s="753" t="s">
        <v>1672</v>
      </c>
      <c r="H2" s="753" t="s">
        <v>1673</v>
      </c>
      <c r="I2" s="753" t="s">
        <v>1674</v>
      </c>
      <c r="J2" s="753" t="s">
        <v>1675</v>
      </c>
      <c r="K2" s="753" t="s">
        <v>1676</v>
      </c>
    </row>
    <row r="3" spans="1:14" x14ac:dyDescent="0.25">
      <c r="A3" s="753"/>
      <c r="B3" s="753"/>
      <c r="C3" s="753"/>
      <c r="D3" s="753"/>
      <c r="E3" s="753"/>
      <c r="F3" s="753"/>
      <c r="G3" s="753"/>
      <c r="H3" s="753"/>
      <c r="I3" s="757" t="s">
        <v>1714</v>
      </c>
      <c r="J3" t="s">
        <v>1677</v>
      </c>
      <c r="K3" s="753" t="s">
        <v>1678</v>
      </c>
    </row>
    <row r="4" spans="1:14" x14ac:dyDescent="0.25">
      <c r="A4" s="753"/>
      <c r="B4" s="753"/>
      <c r="C4" s="753"/>
      <c r="D4" s="753"/>
      <c r="E4" s="754"/>
      <c r="F4" s="753"/>
      <c r="G4" s="753"/>
      <c r="H4" s="753"/>
      <c r="I4" s="753"/>
      <c r="J4" s="753" t="s">
        <v>1268</v>
      </c>
      <c r="K4" s="753" t="s">
        <v>1679</v>
      </c>
    </row>
    <row r="5" spans="1:14" x14ac:dyDescent="0.25">
      <c r="A5" s="753"/>
      <c r="B5" s="753"/>
      <c r="C5" s="753"/>
      <c r="D5" s="753"/>
      <c r="E5" s="753"/>
      <c r="F5" s="753"/>
      <c r="G5" s="753"/>
      <c r="H5" s="753"/>
      <c r="I5" s="753"/>
      <c r="J5" s="753" t="s">
        <v>2280</v>
      </c>
      <c r="K5" s="753" t="s">
        <v>1680</v>
      </c>
    </row>
    <row r="6" spans="1:14" x14ac:dyDescent="0.25">
      <c r="A6" s="753"/>
      <c r="B6" s="753"/>
      <c r="C6" s="753"/>
      <c r="D6" s="753"/>
      <c r="E6" s="753"/>
      <c r="F6" s="753"/>
      <c r="G6" s="753"/>
      <c r="H6" s="753"/>
      <c r="I6" s="753"/>
      <c r="J6" s="753" t="s">
        <v>1275</v>
      </c>
      <c r="K6" s="753" t="s">
        <v>1681</v>
      </c>
    </row>
    <row r="7" spans="1:14" x14ac:dyDescent="0.25">
      <c r="A7" s="753"/>
      <c r="B7" s="754"/>
      <c r="C7" s="753"/>
      <c r="D7" s="753"/>
      <c r="E7" s="753"/>
      <c r="F7" s="753"/>
      <c r="G7" s="753"/>
      <c r="H7" s="753"/>
      <c r="I7" s="753"/>
      <c r="J7" s="753" t="s">
        <v>1507</v>
      </c>
      <c r="K7" s="753" t="s">
        <v>1682</v>
      </c>
    </row>
    <row r="8" spans="1:14" x14ac:dyDescent="0.25">
      <c r="A8" s="753"/>
      <c r="B8" s="753"/>
      <c r="C8" s="753"/>
      <c r="D8" s="753"/>
      <c r="E8" s="753"/>
      <c r="F8" s="753"/>
      <c r="G8" s="753"/>
      <c r="H8" s="753"/>
      <c r="I8" s="753"/>
      <c r="J8" s="753"/>
      <c r="K8" s="753" t="s">
        <v>1683</v>
      </c>
      <c r="N8" s="630"/>
    </row>
    <row r="9" spans="1:14" x14ac:dyDescent="0.25">
      <c r="A9" s="753"/>
      <c r="B9" s="753"/>
      <c r="C9" s="753"/>
      <c r="D9" s="753"/>
      <c r="E9" s="753"/>
      <c r="F9" s="753"/>
      <c r="G9" s="753"/>
      <c r="H9" s="753"/>
      <c r="I9" s="753"/>
      <c r="J9" s="753"/>
      <c r="K9" s="753" t="s">
        <v>1684</v>
      </c>
    </row>
    <row r="10" spans="1:14" x14ac:dyDescent="0.25">
      <c r="A10" s="753"/>
      <c r="B10" s="753"/>
      <c r="C10" s="753"/>
      <c r="D10" s="753"/>
      <c r="E10" s="753"/>
      <c r="F10" s="753"/>
      <c r="G10" s="753"/>
      <c r="H10" s="753"/>
      <c r="I10" s="753"/>
      <c r="J10" s="753"/>
      <c r="K10" s="753" t="s">
        <v>1685</v>
      </c>
    </row>
    <row r="11" spans="1:14" x14ac:dyDescent="0.25">
      <c r="A11" s="753"/>
      <c r="B11" s="753"/>
      <c r="C11" s="753"/>
      <c r="D11" s="753"/>
      <c r="E11" s="753"/>
      <c r="F11" s="753"/>
      <c r="G11" s="753"/>
      <c r="H11" s="753"/>
      <c r="I11" s="753"/>
      <c r="J11" s="753"/>
      <c r="K11" s="753" t="s">
        <v>1686</v>
      </c>
    </row>
    <row r="12" spans="1:14" x14ac:dyDescent="0.25">
      <c r="A12" s="753"/>
      <c r="B12" s="753"/>
      <c r="C12" s="753"/>
      <c r="D12" s="753"/>
      <c r="E12" s="753"/>
      <c r="F12" s="753"/>
      <c r="G12" s="753"/>
      <c r="H12" s="753"/>
      <c r="I12" s="753"/>
      <c r="J12" s="753"/>
      <c r="K12" s="753" t="s">
        <v>1508</v>
      </c>
    </row>
    <row r="13" spans="1:14" x14ac:dyDescent="0.25">
      <c r="A13" s="598"/>
      <c r="B13" s="598"/>
      <c r="C13" s="598"/>
      <c r="D13" s="598"/>
      <c r="E13" s="598"/>
      <c r="F13" s="598"/>
      <c r="G13" s="598"/>
      <c r="H13" s="598"/>
      <c r="I13" s="598"/>
      <c r="J13" s="598"/>
      <c r="K13" s="598" t="s">
        <v>1687</v>
      </c>
    </row>
    <row r="14" spans="1:14" x14ac:dyDescent="0.25">
      <c r="A14" s="598"/>
      <c r="B14" s="598"/>
      <c r="C14" s="598"/>
      <c r="D14" s="598"/>
      <c r="E14" s="598"/>
      <c r="F14" s="598"/>
      <c r="G14" s="598"/>
      <c r="H14" s="598"/>
      <c r="I14" s="598"/>
      <c r="J14" s="598"/>
      <c r="K14" s="598" t="s">
        <v>1688</v>
      </c>
    </row>
    <row r="15" spans="1:14" x14ac:dyDescent="0.25">
      <c r="A15" s="598"/>
      <c r="B15" s="598"/>
      <c r="C15" s="598"/>
      <c r="D15" s="598"/>
      <c r="E15" s="598"/>
      <c r="F15" s="598"/>
      <c r="G15" s="598"/>
      <c r="H15" s="598"/>
      <c r="I15" s="598"/>
      <c r="J15" s="598"/>
      <c r="K15" s="598" t="s">
        <v>1689</v>
      </c>
    </row>
    <row r="16" spans="1:14" x14ac:dyDescent="0.25">
      <c r="A16" s="598"/>
      <c r="B16" s="598"/>
      <c r="C16" s="598"/>
      <c r="D16" s="598"/>
      <c r="E16" s="598"/>
      <c r="F16" s="598"/>
      <c r="G16" s="598"/>
      <c r="H16" s="598"/>
      <c r="I16" s="598"/>
      <c r="J16" s="598"/>
      <c r="K16" s="598" t="s">
        <v>1690</v>
      </c>
    </row>
    <row r="17" spans="1:11" x14ac:dyDescent="0.25">
      <c r="A17" s="598"/>
      <c r="B17" s="598"/>
      <c r="C17" s="598"/>
      <c r="D17" s="598"/>
      <c r="E17" s="598"/>
      <c r="F17" s="598"/>
      <c r="G17" s="598"/>
      <c r="H17" s="598"/>
      <c r="I17" s="598"/>
      <c r="J17" s="598"/>
      <c r="K17" s="598" t="s">
        <v>1691</v>
      </c>
    </row>
    <row r="18" spans="1:11" x14ac:dyDescent="0.25">
      <c r="A18" s="598"/>
      <c r="B18" s="598"/>
      <c r="C18" s="598"/>
      <c r="D18" s="598"/>
      <c r="E18" s="598"/>
      <c r="F18" s="598"/>
      <c r="G18" s="598"/>
      <c r="H18" s="598"/>
      <c r="I18" s="598"/>
      <c r="J18" s="598"/>
      <c r="K18" s="598" t="s">
        <v>1692</v>
      </c>
    </row>
    <row r="19" spans="1:11" x14ac:dyDescent="0.25">
      <c r="A19" s="598"/>
      <c r="B19" s="598"/>
      <c r="C19" s="598"/>
      <c r="D19" s="598"/>
      <c r="E19" s="598"/>
      <c r="F19" s="598"/>
      <c r="G19" s="598"/>
      <c r="H19" s="598"/>
      <c r="I19" s="598"/>
      <c r="J19" s="598"/>
      <c r="K19" s="598" t="s">
        <v>1693</v>
      </c>
    </row>
    <row r="20" spans="1:11" x14ac:dyDescent="0.25">
      <c r="A20" s="598"/>
      <c r="B20" s="598"/>
      <c r="C20" s="598"/>
      <c r="D20" s="598"/>
      <c r="E20" s="598"/>
      <c r="F20" s="598"/>
      <c r="G20" s="598"/>
      <c r="H20" s="598"/>
      <c r="I20" s="598"/>
      <c r="J20" s="598"/>
      <c r="K20" s="598" t="s">
        <v>1694</v>
      </c>
    </row>
    <row r="21" spans="1:11" x14ac:dyDescent="0.25">
      <c r="A21" s="598"/>
      <c r="B21" s="598"/>
      <c r="C21" s="598"/>
      <c r="D21" s="598"/>
      <c r="E21" s="598"/>
      <c r="F21" s="598"/>
      <c r="G21" s="598"/>
      <c r="H21" s="598"/>
      <c r="I21" s="598"/>
      <c r="J21" s="598"/>
      <c r="K21" s="598" t="s">
        <v>1695</v>
      </c>
    </row>
    <row r="22" spans="1:11" x14ac:dyDescent="0.25">
      <c r="A22" s="598"/>
      <c r="B22" s="598"/>
      <c r="C22" s="598"/>
      <c r="D22" s="598"/>
      <c r="E22" s="598"/>
      <c r="F22" s="598"/>
      <c r="G22" s="598"/>
      <c r="H22" s="598"/>
      <c r="I22" s="598"/>
      <c r="J22" s="598"/>
      <c r="K22" s="598" t="s">
        <v>1696</v>
      </c>
    </row>
    <row r="23" spans="1:11" x14ac:dyDescent="0.25">
      <c r="A23" s="598"/>
      <c r="B23" s="598"/>
      <c r="C23" s="598"/>
      <c r="D23" s="598"/>
      <c r="E23" s="598"/>
      <c r="F23" s="598"/>
      <c r="G23" s="598"/>
      <c r="H23" s="598"/>
      <c r="I23" s="598"/>
      <c r="J23" s="598"/>
      <c r="K23" s="598" t="s">
        <v>1697</v>
      </c>
    </row>
    <row r="24" spans="1:11" x14ac:dyDescent="0.25">
      <c r="A24" s="598"/>
      <c r="B24" s="598"/>
      <c r="C24" s="598"/>
      <c r="D24" s="598"/>
      <c r="E24" s="598"/>
      <c r="F24" s="598"/>
      <c r="G24" s="598"/>
      <c r="H24" s="598"/>
      <c r="I24" s="598"/>
      <c r="J24" s="598"/>
      <c r="K24" s="598" t="s">
        <v>1698</v>
      </c>
    </row>
    <row r="25" spans="1:11" x14ac:dyDescent="0.25">
      <c r="A25" s="598"/>
      <c r="B25" s="598"/>
      <c r="C25" s="598"/>
      <c r="D25" s="598"/>
      <c r="E25" s="598"/>
      <c r="F25" s="598"/>
      <c r="G25" s="598"/>
      <c r="H25" s="598"/>
      <c r="I25" s="598"/>
      <c r="J25" s="598"/>
      <c r="K25" s="598" t="s">
        <v>1699</v>
      </c>
    </row>
    <row r="26" spans="1:11" x14ac:dyDescent="0.25">
      <c r="A26" s="598"/>
      <c r="B26" s="598"/>
      <c r="C26" s="598"/>
      <c r="D26" s="598"/>
      <c r="E26" s="598"/>
      <c r="F26" s="598"/>
      <c r="G26" s="598"/>
      <c r="H26" s="598"/>
      <c r="I26" s="598"/>
      <c r="J26" s="598"/>
      <c r="K26" s="598" t="s">
        <v>1700</v>
      </c>
    </row>
    <row r="27" spans="1:11" x14ac:dyDescent="0.25">
      <c r="A27" s="598"/>
      <c r="B27" s="598"/>
      <c r="C27" s="598"/>
      <c r="D27" s="598"/>
      <c r="E27" s="598"/>
      <c r="F27" s="598"/>
      <c r="G27" s="598"/>
      <c r="H27" s="598"/>
      <c r="I27" s="598"/>
      <c r="J27" s="598"/>
      <c r="K27" s="598" t="s">
        <v>1701</v>
      </c>
    </row>
    <row r="28" spans="1:11" x14ac:dyDescent="0.25">
      <c r="A28" s="598"/>
      <c r="B28" s="598"/>
      <c r="C28" s="598"/>
      <c r="D28" s="598"/>
      <c r="E28" s="598"/>
      <c r="F28" s="598"/>
      <c r="G28" s="598"/>
      <c r="H28" s="598"/>
      <c r="I28" s="598"/>
      <c r="J28" s="598"/>
      <c r="K28" s="598" t="s">
        <v>1702</v>
      </c>
    </row>
    <row r="29" spans="1:11" x14ac:dyDescent="0.25">
      <c r="A29" s="598"/>
      <c r="B29" s="598"/>
      <c r="C29" s="598"/>
      <c r="D29" s="598"/>
      <c r="E29" s="598"/>
      <c r="F29" s="598"/>
      <c r="G29" s="598"/>
      <c r="H29" s="598"/>
      <c r="I29" s="598"/>
      <c r="J29" s="598"/>
      <c r="K29" s="598" t="s">
        <v>1703</v>
      </c>
    </row>
    <row r="30" spans="1:11" x14ac:dyDescent="0.25">
      <c r="A30" s="598"/>
      <c r="B30" s="598"/>
      <c r="C30" s="598"/>
      <c r="D30" s="598"/>
      <c r="E30" s="598"/>
      <c r="F30" s="598"/>
      <c r="G30" s="598"/>
      <c r="H30" s="598"/>
      <c r="I30" s="598"/>
      <c r="J30" s="598"/>
      <c r="K30" s="598" t="s">
        <v>1704</v>
      </c>
    </row>
    <row r="31" spans="1:11" x14ac:dyDescent="0.25">
      <c r="A31" s="598"/>
      <c r="B31" s="598"/>
      <c r="C31" s="598"/>
      <c r="D31" s="598"/>
      <c r="E31" s="598"/>
      <c r="F31" s="598"/>
      <c r="G31" s="598"/>
      <c r="H31" s="598"/>
      <c r="I31" s="598"/>
      <c r="J31" s="598"/>
      <c r="K31" s="598" t="s">
        <v>1705</v>
      </c>
    </row>
    <row r="32" spans="1:11" x14ac:dyDescent="0.25">
      <c r="A32" s="598"/>
      <c r="B32" s="598"/>
      <c r="C32" s="598"/>
      <c r="D32" s="598"/>
      <c r="E32" s="598"/>
      <c r="F32" s="598"/>
      <c r="G32" s="598"/>
      <c r="H32" s="598"/>
      <c r="I32" s="598"/>
      <c r="J32" s="598"/>
      <c r="K32" s="598" t="s">
        <v>1706</v>
      </c>
    </row>
    <row r="33" spans="1:11" x14ac:dyDescent="0.25">
      <c r="A33" s="598"/>
      <c r="B33" s="598"/>
      <c r="C33" s="598"/>
      <c r="D33" s="598"/>
      <c r="E33" s="598"/>
      <c r="F33" s="598"/>
      <c r="G33" s="598"/>
      <c r="H33" s="598"/>
      <c r="I33" s="598"/>
      <c r="J33" s="598"/>
      <c r="K33" s="598" t="s">
        <v>1707</v>
      </c>
    </row>
    <row r="34" spans="1:11" x14ac:dyDescent="0.25">
      <c r="A34" s="598"/>
      <c r="B34" s="598"/>
      <c r="C34" s="598"/>
      <c r="D34" s="598"/>
      <c r="E34" s="598"/>
      <c r="F34" s="598"/>
      <c r="G34" s="598"/>
      <c r="H34" s="598"/>
      <c r="I34" s="598"/>
      <c r="J34" s="598"/>
      <c r="K34" s="598" t="s">
        <v>1708</v>
      </c>
    </row>
    <row r="35" spans="1:11" x14ac:dyDescent="0.25">
      <c r="A35" s="598"/>
      <c r="B35" s="598"/>
      <c r="C35" s="598"/>
      <c r="D35" s="598"/>
      <c r="E35" s="598"/>
      <c r="F35" s="598"/>
      <c r="G35" s="598"/>
      <c r="H35" s="598"/>
      <c r="I35" s="598"/>
      <c r="J35" s="598"/>
      <c r="K35" s="598" t="s">
        <v>1709</v>
      </c>
    </row>
    <row r="36" spans="1:11" x14ac:dyDescent="0.25">
      <c r="A36" s="598"/>
      <c r="B36" s="598"/>
      <c r="C36" s="598"/>
      <c r="D36" s="598"/>
      <c r="E36" s="598"/>
      <c r="F36" s="598"/>
      <c r="G36" s="598"/>
      <c r="H36" s="598"/>
      <c r="I36" s="598"/>
      <c r="J36" s="598"/>
      <c r="K36" s="598" t="s">
        <v>1710</v>
      </c>
    </row>
    <row r="37" spans="1:11" x14ac:dyDescent="0.25">
      <c r="A37" s="598"/>
      <c r="B37" s="598"/>
      <c r="C37" s="598"/>
      <c r="D37" s="598"/>
      <c r="E37" s="598"/>
      <c r="F37" s="598"/>
      <c r="G37" s="598"/>
      <c r="H37" s="598"/>
      <c r="I37" s="598"/>
      <c r="J37" s="598"/>
      <c r="K37" s="598" t="s">
        <v>1711</v>
      </c>
    </row>
    <row r="38" spans="1:11" x14ac:dyDescent="0.25">
      <c r="A38" s="598"/>
      <c r="B38" s="598"/>
      <c r="C38" s="598"/>
      <c r="D38" s="598"/>
      <c r="E38" s="598"/>
      <c r="F38" s="598"/>
      <c r="G38" s="598"/>
      <c r="H38" s="598"/>
      <c r="I38" s="598"/>
      <c r="J38" s="598"/>
      <c r="K38" s="755" t="s">
        <v>1712</v>
      </c>
    </row>
    <row r="39" spans="1:11" x14ac:dyDescent="0.25">
      <c r="A39" s="598"/>
      <c r="B39" s="598"/>
      <c r="C39" s="598"/>
      <c r="D39" s="598"/>
      <c r="E39" s="598"/>
      <c r="F39" s="598"/>
      <c r="G39" s="598"/>
      <c r="H39" s="598"/>
      <c r="I39" s="598"/>
      <c r="J39" s="598"/>
      <c r="K39" s="59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I19" sqref="I19"/>
    </sheetView>
  </sheetViews>
  <sheetFormatPr defaultRowHeight="15" x14ac:dyDescent="0.25"/>
  <cols>
    <col min="1" max="1" width="4.85546875" style="702" customWidth="1"/>
    <col min="2" max="2" width="31.5703125" style="1" bestFit="1" customWidth="1"/>
    <col min="3" max="4" width="4.85546875" style="88" customWidth="1"/>
    <col min="5" max="5" width="7.28515625" style="88" bestFit="1" customWidth="1"/>
    <col min="6" max="7" width="17.140625" style="88" bestFit="1" customWidth="1"/>
    <col min="8" max="8" width="9.7109375" style="88" bestFit="1" customWidth="1"/>
    <col min="9" max="9" width="18.7109375" style="88" bestFit="1" customWidth="1"/>
    <col min="10" max="16384" width="9.140625" style="1"/>
  </cols>
  <sheetData>
    <row r="1" spans="1:12" x14ac:dyDescent="0.25">
      <c r="A1" s="701" t="s">
        <v>1258</v>
      </c>
      <c r="B1" s="700"/>
      <c r="C1" s="684"/>
      <c r="D1" s="684"/>
      <c r="E1" s="684"/>
      <c r="F1" s="684"/>
      <c r="G1" s="684"/>
      <c r="H1" s="684"/>
    </row>
    <row r="2" spans="1:12" x14ac:dyDescent="0.25">
      <c r="A2" s="900" t="s">
        <v>347</v>
      </c>
      <c r="B2" s="900"/>
      <c r="C2" s="900"/>
      <c r="D2" s="900"/>
      <c r="E2" s="900"/>
      <c r="F2" s="900"/>
      <c r="G2" s="900"/>
      <c r="H2" s="900"/>
      <c r="I2" s="900"/>
    </row>
    <row r="3" spans="1:12" s="598" customFormat="1" ht="27" customHeight="1" x14ac:dyDescent="0.25">
      <c r="A3" s="187" t="s">
        <v>301</v>
      </c>
      <c r="B3" s="190" t="s">
        <v>128</v>
      </c>
      <c r="C3" s="190" t="s">
        <v>118</v>
      </c>
      <c r="D3" s="190" t="s">
        <v>119</v>
      </c>
      <c r="E3" s="190" t="s">
        <v>1205</v>
      </c>
      <c r="F3" s="190" t="s">
        <v>1206</v>
      </c>
      <c r="G3" s="190" t="s">
        <v>1207</v>
      </c>
      <c r="H3" s="190" t="s">
        <v>1208</v>
      </c>
      <c r="I3" s="190" t="s">
        <v>1423</v>
      </c>
    </row>
    <row r="4" spans="1:12" ht="15" customHeight="1" x14ac:dyDescent="0.25">
      <c r="A4" s="901" t="s">
        <v>1209</v>
      </c>
      <c r="B4" s="901"/>
      <c r="C4" s="901"/>
      <c r="D4" s="901"/>
      <c r="E4" s="901"/>
      <c r="F4" s="901"/>
      <c r="G4" s="901"/>
      <c r="H4" s="901"/>
      <c r="I4" s="901"/>
    </row>
    <row r="5" spans="1:12" s="590" customFormat="1" ht="25.5" x14ac:dyDescent="0.25">
      <c r="A5" s="189">
        <v>1</v>
      </c>
      <c r="B5" s="704" t="s">
        <v>298</v>
      </c>
      <c r="C5" s="188" t="s">
        <v>38</v>
      </c>
      <c r="D5" s="188" t="s">
        <v>39</v>
      </c>
      <c r="E5" s="189">
        <v>226.52</v>
      </c>
      <c r="F5" s="188" t="s">
        <v>1415</v>
      </c>
      <c r="G5" s="704" t="s">
        <v>1415</v>
      </c>
      <c r="H5" s="188" t="s">
        <v>402</v>
      </c>
      <c r="I5" s="606"/>
    </row>
    <row r="6" spans="1:12" s="590" customFormat="1" ht="25.5" x14ac:dyDescent="0.25">
      <c r="A6" s="189">
        <v>2</v>
      </c>
      <c r="B6" s="704" t="s">
        <v>299</v>
      </c>
      <c r="C6" s="188" t="s">
        <v>40</v>
      </c>
      <c r="D6" s="188" t="s">
        <v>41</v>
      </c>
      <c r="E6" s="189">
        <v>246.01900000000001</v>
      </c>
      <c r="F6" s="188" t="s">
        <v>1576</v>
      </c>
      <c r="G6" s="704" t="s">
        <v>1576</v>
      </c>
      <c r="H6" s="703" t="s">
        <v>16</v>
      </c>
      <c r="I6" s="606"/>
    </row>
    <row r="7" spans="1:12" s="590" customFormat="1" ht="25.5" x14ac:dyDescent="0.25">
      <c r="A7" s="189">
        <v>3</v>
      </c>
      <c r="B7" s="704" t="s">
        <v>300</v>
      </c>
      <c r="C7" s="188" t="s">
        <v>43</v>
      </c>
      <c r="D7" s="188" t="s">
        <v>44</v>
      </c>
      <c r="E7" s="189">
        <v>210.755</v>
      </c>
      <c r="F7" s="188" t="s">
        <v>1580</v>
      </c>
      <c r="G7" s="704" t="s">
        <v>1580</v>
      </c>
      <c r="H7" s="188" t="s">
        <v>402</v>
      </c>
      <c r="I7" s="606"/>
    </row>
    <row r="8" spans="1:12" s="590" customFormat="1" ht="25.5" x14ac:dyDescent="0.25">
      <c r="A8" s="189">
        <v>4</v>
      </c>
      <c r="B8" s="704" t="s">
        <v>295</v>
      </c>
      <c r="C8" s="188" t="s">
        <v>45</v>
      </c>
      <c r="D8" s="188" t="s">
        <v>46</v>
      </c>
      <c r="E8" s="189">
        <v>233.07599999999999</v>
      </c>
      <c r="F8" s="188" t="s">
        <v>1431</v>
      </c>
      <c r="G8" s="705" t="s">
        <v>2274</v>
      </c>
      <c r="H8" s="703" t="s">
        <v>16</v>
      </c>
      <c r="I8" s="606"/>
      <c r="L8" s="740"/>
    </row>
    <row r="9" spans="1:12" s="590" customFormat="1" ht="25.5" x14ac:dyDescent="0.25">
      <c r="A9" s="189">
        <v>5</v>
      </c>
      <c r="B9" s="704" t="s">
        <v>296</v>
      </c>
      <c r="C9" s="188" t="s">
        <v>47</v>
      </c>
      <c r="D9" s="188" t="s">
        <v>48</v>
      </c>
      <c r="E9" s="189">
        <v>211.91399999999999</v>
      </c>
      <c r="F9" s="188" t="s">
        <v>1211</v>
      </c>
      <c r="G9" s="704" t="s">
        <v>1211</v>
      </c>
      <c r="H9" s="703" t="s">
        <v>16</v>
      </c>
      <c r="I9" s="606"/>
    </row>
    <row r="10" spans="1:12" s="590" customFormat="1" ht="25.5" x14ac:dyDescent="0.25">
      <c r="A10" s="189">
        <v>6</v>
      </c>
      <c r="B10" s="704" t="s">
        <v>297</v>
      </c>
      <c r="C10" s="188" t="s">
        <v>57</v>
      </c>
      <c r="D10" s="188" t="s">
        <v>33</v>
      </c>
      <c r="E10" s="189">
        <v>222.155</v>
      </c>
      <c r="F10" s="188" t="s">
        <v>1481</v>
      </c>
      <c r="G10" s="705" t="s">
        <v>1564</v>
      </c>
      <c r="H10" s="703" t="s">
        <v>16</v>
      </c>
      <c r="I10" s="606"/>
    </row>
    <row r="11" spans="1:12" s="590" customFormat="1" ht="25.5" x14ac:dyDescent="0.25">
      <c r="A11" s="189">
        <v>7</v>
      </c>
      <c r="B11" s="704" t="s">
        <v>288</v>
      </c>
      <c r="C11" s="188" t="s">
        <v>89</v>
      </c>
      <c r="D11" s="188" t="s">
        <v>90</v>
      </c>
      <c r="E11" s="189">
        <v>197.7</v>
      </c>
      <c r="F11" s="188" t="s">
        <v>1285</v>
      </c>
      <c r="G11" s="704" t="s">
        <v>1285</v>
      </c>
      <c r="H11" s="188" t="s">
        <v>402</v>
      </c>
      <c r="I11" s="606"/>
    </row>
    <row r="12" spans="1:12" s="590" customFormat="1" ht="25.5" x14ac:dyDescent="0.25">
      <c r="A12" s="189">
        <v>8</v>
      </c>
      <c r="B12" s="704" t="s">
        <v>289</v>
      </c>
      <c r="C12" s="188" t="s">
        <v>93</v>
      </c>
      <c r="D12" s="188" t="s">
        <v>94</v>
      </c>
      <c r="E12" s="189">
        <v>179.9</v>
      </c>
      <c r="F12" s="188" t="s">
        <v>1277</v>
      </c>
      <c r="G12" s="704" t="s">
        <v>1277</v>
      </c>
      <c r="H12" s="188" t="s">
        <v>402</v>
      </c>
      <c r="I12" s="606"/>
    </row>
    <row r="13" spans="1:12" s="590" customFormat="1" ht="25.5" x14ac:dyDescent="0.25">
      <c r="A13" s="189">
        <v>9</v>
      </c>
      <c r="B13" s="704" t="s">
        <v>294</v>
      </c>
      <c r="C13" s="188" t="s">
        <v>101</v>
      </c>
      <c r="D13" s="188" t="s">
        <v>102</v>
      </c>
      <c r="E13" s="189">
        <v>207.8</v>
      </c>
      <c r="F13" s="188" t="s">
        <v>1212</v>
      </c>
      <c r="G13" s="704" t="s">
        <v>1212</v>
      </c>
      <c r="H13" s="188" t="s">
        <v>402</v>
      </c>
      <c r="I13" s="188"/>
    </row>
    <row r="14" spans="1:12" s="702" customFormat="1" x14ac:dyDescent="0.25">
      <c r="A14" s="902" t="s">
        <v>1278</v>
      </c>
      <c r="B14" s="902" t="s">
        <v>1210</v>
      </c>
      <c r="C14" s="902"/>
      <c r="D14" s="902"/>
      <c r="E14" s="902"/>
      <c r="F14" s="902"/>
      <c r="G14" s="902"/>
      <c r="H14" s="902"/>
      <c r="I14" s="902"/>
    </row>
    <row r="15" spans="1:12" s="590" customFormat="1" ht="25.5" x14ac:dyDescent="0.25">
      <c r="A15" s="189">
        <v>1</v>
      </c>
      <c r="B15" s="704" t="s">
        <v>229</v>
      </c>
      <c r="C15" s="188" t="s">
        <v>40</v>
      </c>
      <c r="D15" s="188" t="s">
        <v>41</v>
      </c>
      <c r="E15" s="189">
        <v>246.01900000000001</v>
      </c>
      <c r="F15" s="188" t="s">
        <v>1576</v>
      </c>
      <c r="G15" s="704" t="s">
        <v>1576</v>
      </c>
      <c r="H15" s="703" t="s">
        <v>16</v>
      </c>
      <c r="I15" s="606"/>
    </row>
    <row r="16" spans="1:12" s="590" customFormat="1" ht="25.5" x14ac:dyDescent="0.25">
      <c r="A16" s="189">
        <v>2</v>
      </c>
      <c r="B16" s="704" t="s">
        <v>346</v>
      </c>
      <c r="C16" s="188" t="s">
        <v>95</v>
      </c>
      <c r="D16" s="188" t="s">
        <v>35</v>
      </c>
      <c r="E16" s="189">
        <v>238.9</v>
      </c>
      <c r="F16" s="188" t="s">
        <v>1213</v>
      </c>
      <c r="G16" s="704" t="s">
        <v>1213</v>
      </c>
      <c r="H16" s="188" t="s">
        <v>402</v>
      </c>
      <c r="I16" s="188"/>
    </row>
    <row r="17" spans="1:9" s="590" customFormat="1" ht="25.5" x14ac:dyDescent="0.25">
      <c r="A17" s="189">
        <v>3</v>
      </c>
      <c r="B17" s="704" t="s">
        <v>290</v>
      </c>
      <c r="C17" s="188" t="s">
        <v>103</v>
      </c>
      <c r="D17" s="188" t="s">
        <v>104</v>
      </c>
      <c r="E17" s="189">
        <v>200.9</v>
      </c>
      <c r="F17" s="188" t="s">
        <v>1214</v>
      </c>
      <c r="G17" s="704" t="s">
        <v>1214</v>
      </c>
      <c r="H17" s="188" t="s">
        <v>402</v>
      </c>
      <c r="I17" s="188"/>
    </row>
    <row r="18" spans="1:9" s="702" customFormat="1" x14ac:dyDescent="0.25">
      <c r="A18" s="902" t="s">
        <v>1279</v>
      </c>
      <c r="B18" s="902" t="s">
        <v>1210</v>
      </c>
      <c r="C18" s="902"/>
      <c r="D18" s="902"/>
      <c r="E18" s="902"/>
      <c r="F18" s="902"/>
      <c r="G18" s="902"/>
      <c r="H18" s="902"/>
      <c r="I18" s="902"/>
    </row>
    <row r="19" spans="1:9" s="590" customFormat="1" ht="25.5" x14ac:dyDescent="0.25">
      <c r="A19" s="189">
        <v>1</v>
      </c>
      <c r="B19" s="704" t="s">
        <v>291</v>
      </c>
      <c r="C19" s="188" t="s">
        <v>219</v>
      </c>
      <c r="D19" s="188" t="s">
        <v>220</v>
      </c>
      <c r="E19" s="189">
        <v>394.3</v>
      </c>
      <c r="F19" s="188" t="s">
        <v>1215</v>
      </c>
      <c r="G19" s="704" t="s">
        <v>1215</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66" activePane="bottomLeft" state="frozen"/>
      <selection activeCell="J21" sqref="J21"/>
      <selection pane="bottomLeft" activeCell="G45" sqref="G45:AM72"/>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1258</v>
      </c>
      <c r="B1" s="903" t="s">
        <v>926</v>
      </c>
      <c r="C1" s="903"/>
      <c r="D1" s="903"/>
      <c r="E1" s="903"/>
      <c r="F1" s="903"/>
      <c r="G1" s="903"/>
      <c r="H1" s="903"/>
      <c r="I1" s="903"/>
      <c r="J1" s="903"/>
      <c r="K1" s="903"/>
      <c r="L1" s="903"/>
      <c r="M1" s="903"/>
      <c r="N1" s="903"/>
      <c r="O1" s="903"/>
      <c r="P1" s="903"/>
      <c r="Q1" s="903"/>
      <c r="R1" s="903"/>
      <c r="S1" s="903"/>
      <c r="T1" s="903"/>
      <c r="U1" s="903"/>
      <c r="V1" s="903"/>
      <c r="W1" s="903"/>
      <c r="X1" s="903"/>
      <c r="Y1" s="903"/>
      <c r="Z1" s="903"/>
      <c r="AA1" s="903"/>
      <c r="AB1" s="903"/>
      <c r="AC1" s="903"/>
      <c r="AD1" s="903"/>
      <c r="AE1" s="903"/>
      <c r="AF1" s="903"/>
      <c r="AG1" s="903"/>
      <c r="AH1" s="903"/>
      <c r="AI1" s="903"/>
      <c r="AJ1" s="903"/>
      <c r="AK1" s="903"/>
      <c r="AL1" s="903"/>
      <c r="AM1" s="903"/>
      <c r="AN1" s="903"/>
    </row>
    <row r="2" spans="1:40" x14ac:dyDescent="0.25">
      <c r="B2" s="209"/>
      <c r="C2" s="210"/>
      <c r="F2" s="210"/>
      <c r="G2" s="210"/>
    </row>
    <row r="3" spans="1:40" x14ac:dyDescent="0.25">
      <c r="B3" s="211" t="s">
        <v>1378</v>
      </c>
      <c r="C3" s="211"/>
      <c r="D3" s="211"/>
      <c r="E3" s="211"/>
      <c r="F3" s="211"/>
      <c r="G3" s="211"/>
      <c r="H3" s="211"/>
      <c r="I3" s="211"/>
      <c r="J3" s="211"/>
      <c r="K3" s="211"/>
      <c r="L3" s="211"/>
      <c r="M3" s="211"/>
      <c r="N3" s="211"/>
      <c r="O3" s="211"/>
      <c r="P3" s="211"/>
      <c r="Q3" s="211"/>
      <c r="R3" s="211"/>
      <c r="S3" s="211"/>
      <c r="T3" s="211"/>
    </row>
    <row r="4" spans="1:40" x14ac:dyDescent="0.25">
      <c r="B4" s="212" t="s">
        <v>927</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928</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1153</v>
      </c>
      <c r="C6" s="210"/>
      <c r="E6" s="726" t="s">
        <v>1637</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14" t="s">
        <v>1156</v>
      </c>
      <c r="C7" s="914"/>
      <c r="D7" s="914"/>
      <c r="E7" s="914"/>
      <c r="F7" s="914"/>
      <c r="G7" s="463" t="s">
        <v>1283</v>
      </c>
      <c r="H7" s="914" t="s">
        <v>1413</v>
      </c>
      <c r="I7" s="914"/>
      <c r="J7" s="914"/>
      <c r="K7" s="914"/>
      <c r="L7" s="914"/>
      <c r="M7" s="914"/>
      <c r="N7" s="914"/>
      <c r="O7" s="914"/>
      <c r="P7" s="914"/>
      <c r="Q7" s="914"/>
      <c r="R7" s="914"/>
      <c r="S7" s="914"/>
      <c r="T7" s="914"/>
      <c r="U7" s="914"/>
      <c r="V7" s="914"/>
      <c r="W7" s="914"/>
      <c r="X7" s="923" t="s">
        <v>1412</v>
      </c>
      <c r="Y7" s="924"/>
      <c r="Z7" s="924"/>
      <c r="AA7" s="924"/>
      <c r="AB7" s="924"/>
      <c r="AC7" s="924"/>
      <c r="AD7" s="924"/>
      <c r="AE7" s="915" t="s">
        <v>1633</v>
      </c>
      <c r="AF7" s="916"/>
      <c r="AG7" s="916"/>
      <c r="AH7" s="916"/>
      <c r="AI7" s="915" t="s">
        <v>1722</v>
      </c>
      <c r="AJ7" s="916"/>
      <c r="AK7" s="916"/>
      <c r="AL7" s="916"/>
      <c r="AM7" s="925"/>
      <c r="AN7" s="914" t="s">
        <v>9</v>
      </c>
    </row>
    <row r="8" spans="1:40" s="212" customFormat="1" ht="42" customHeight="1" x14ac:dyDescent="0.25">
      <c r="B8" s="918" t="s">
        <v>301</v>
      </c>
      <c r="C8" s="918" t="s">
        <v>37</v>
      </c>
      <c r="D8" s="921" t="s">
        <v>929</v>
      </c>
      <c r="E8" s="918" t="s">
        <v>400</v>
      </c>
      <c r="F8" s="921" t="s">
        <v>930</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14"/>
    </row>
    <row r="9" spans="1:40" x14ac:dyDescent="0.25">
      <c r="B9" s="919"/>
      <c r="C9" s="920"/>
      <c r="D9" s="920"/>
      <c r="E9" s="920"/>
      <c r="F9" s="922"/>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14"/>
    </row>
    <row r="10" spans="1:40" s="217" customFormat="1" ht="25.5" hidden="1" x14ac:dyDescent="0.25">
      <c r="B10" s="218">
        <v>1</v>
      </c>
      <c r="C10" s="219" t="s">
        <v>931</v>
      </c>
      <c r="D10" s="220" t="s">
        <v>932</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933</v>
      </c>
      <c r="D11" s="220" t="s">
        <v>932</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934</v>
      </c>
      <c r="D12" s="220" t="s">
        <v>932</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935</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936</v>
      </c>
      <c r="C14" s="228" t="s">
        <v>937</v>
      </c>
      <c r="D14" s="227" t="s">
        <v>938</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939</v>
      </c>
      <c r="C15" s="231" t="s">
        <v>940</v>
      </c>
      <c r="D15" s="220" t="s">
        <v>932</v>
      </c>
      <c r="E15" s="227" t="s">
        <v>941</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942</v>
      </c>
      <c r="C16" s="231" t="s">
        <v>943</v>
      </c>
      <c r="D16" s="227" t="s">
        <v>938</v>
      </c>
      <c r="E16" s="227" t="s">
        <v>941</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05" t="s">
        <v>944</v>
      </c>
      <c r="C17" s="231" t="s">
        <v>945</v>
      </c>
      <c r="D17" s="227" t="s">
        <v>938</v>
      </c>
      <c r="E17" s="227" t="s">
        <v>941</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06"/>
      <c r="C18" s="232" t="s">
        <v>946</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06"/>
      <c r="C19" s="232" t="s">
        <v>947</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07"/>
      <c r="C20" s="232" t="s">
        <v>948</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949</v>
      </c>
      <c r="C21" s="228" t="s">
        <v>950</v>
      </c>
      <c r="D21" s="227" t="s">
        <v>938</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939</v>
      </c>
      <c r="C22" s="231" t="s">
        <v>951</v>
      </c>
      <c r="D22" s="220" t="s">
        <v>932</v>
      </c>
      <c r="E22" s="227" t="s">
        <v>941</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942</v>
      </c>
      <c r="C23" s="231" t="s">
        <v>952</v>
      </c>
      <c r="D23" s="227" t="s">
        <v>938</v>
      </c>
      <c r="E23" s="227" t="s">
        <v>941</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05" t="s">
        <v>944</v>
      </c>
      <c r="C24" s="231" t="s">
        <v>953</v>
      </c>
      <c r="D24" s="227" t="s">
        <v>938</v>
      </c>
      <c r="E24" s="227" t="s">
        <v>941</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06"/>
      <c r="C25" s="232" t="s">
        <v>946</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06"/>
      <c r="C26" s="232" t="s">
        <v>947</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07"/>
      <c r="C27" s="232" t="s">
        <v>948</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954</v>
      </c>
      <c r="C28" s="238" t="s">
        <v>955</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939</v>
      </c>
      <c r="C29" s="246" t="s">
        <v>956</v>
      </c>
      <c r="D29" s="240" t="s">
        <v>938</v>
      </c>
      <c r="E29" s="240" t="s">
        <v>957</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942</v>
      </c>
      <c r="C30" s="246" t="s">
        <v>958</v>
      </c>
      <c r="D30" s="240" t="s">
        <v>938</v>
      </c>
      <c r="E30" s="240" t="s">
        <v>957</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944</v>
      </c>
      <c r="C31" s="246" t="s">
        <v>959</v>
      </c>
      <c r="D31" s="240" t="s">
        <v>938</v>
      </c>
      <c r="E31" s="240" t="s">
        <v>957</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960</v>
      </c>
      <c r="C32" s="246" t="s">
        <v>961</v>
      </c>
      <c r="D32" s="240" t="s">
        <v>938</v>
      </c>
      <c r="E32" s="240" t="s">
        <v>962</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963</v>
      </c>
      <c r="C33" s="246" t="s">
        <v>964</v>
      </c>
      <c r="D33" s="240" t="s">
        <v>938</v>
      </c>
      <c r="E33" s="240" t="s">
        <v>957</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965</v>
      </c>
      <c r="C34" s="246" t="s">
        <v>966</v>
      </c>
      <c r="D34" s="240" t="s">
        <v>938</v>
      </c>
      <c r="E34" s="240" t="s">
        <v>957</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967</v>
      </c>
      <c r="C35" s="238" t="s">
        <v>968</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939</v>
      </c>
      <c r="C36" s="246" t="s">
        <v>969</v>
      </c>
      <c r="D36" s="240" t="s">
        <v>938</v>
      </c>
      <c r="E36" s="240" t="s">
        <v>957</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942</v>
      </c>
      <c r="C37" s="246" t="s">
        <v>970</v>
      </c>
      <c r="D37" s="240" t="s">
        <v>938</v>
      </c>
      <c r="E37" s="240" t="s">
        <v>957</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971</v>
      </c>
      <c r="C38" s="228" t="s">
        <v>972</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939</v>
      </c>
      <c r="C39" s="246" t="s">
        <v>973</v>
      </c>
      <c r="D39" s="227" t="s">
        <v>932</v>
      </c>
      <c r="E39" s="240" t="s">
        <v>957</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942</v>
      </c>
      <c r="C40" s="246" t="s">
        <v>974</v>
      </c>
      <c r="D40" s="227" t="s">
        <v>932</v>
      </c>
      <c r="E40" s="240" t="s">
        <v>957</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944</v>
      </c>
      <c r="C41" s="246" t="s">
        <v>975</v>
      </c>
      <c r="D41" s="227" t="s">
        <v>932</v>
      </c>
      <c r="E41" s="240" t="s">
        <v>957</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960</v>
      </c>
      <c r="C42" s="246" t="s">
        <v>976</v>
      </c>
      <c r="D42" s="227" t="s">
        <v>932</v>
      </c>
      <c r="E42" s="240" t="s">
        <v>957</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25">
        <f t="shared" ref="AN43:AN63" si="6">+SUM(G43:AH43)</f>
        <v>0</v>
      </c>
    </row>
    <row r="44" spans="1:40" s="245" customFormat="1" x14ac:dyDescent="0.25">
      <c r="B44" s="237" t="s">
        <v>939</v>
      </c>
      <c r="C44" s="246" t="s">
        <v>977</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25">
        <f t="shared" si="6"/>
        <v>0</v>
      </c>
    </row>
    <row r="45" spans="1:40" s="245" customFormat="1" x14ac:dyDescent="0.25">
      <c r="B45" s="260" t="s">
        <v>942</v>
      </c>
      <c r="C45" s="246" t="s">
        <v>978</v>
      </c>
      <c r="D45" s="240" t="s">
        <v>932</v>
      </c>
      <c r="E45" s="240" t="s">
        <v>979</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25">
        <f t="shared" si="6"/>
        <v>0</v>
      </c>
    </row>
    <row r="46" spans="1:40" s="517" customFormat="1" x14ac:dyDescent="0.25">
      <c r="A46" s="245"/>
      <c r="B46" s="910" t="s">
        <v>944</v>
      </c>
      <c r="C46" s="510" t="s">
        <v>980</v>
      </c>
      <c r="D46" s="511" t="s">
        <v>932</v>
      </c>
      <c r="E46" s="511" t="s">
        <v>979</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25">
        <f t="shared" si="6"/>
        <v>191</v>
      </c>
    </row>
    <row r="47" spans="1:40" s="517" customFormat="1" x14ac:dyDescent="0.25">
      <c r="A47" s="245"/>
      <c r="B47" s="911"/>
      <c r="C47" s="510" t="s">
        <v>948</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25">
        <f t="shared" si="6"/>
        <v>191</v>
      </c>
    </row>
    <row r="48" spans="1:40" s="517" customFormat="1" x14ac:dyDescent="0.25">
      <c r="A48" s="245"/>
      <c r="B48" s="910" t="s">
        <v>960</v>
      </c>
      <c r="C48" s="510" t="s">
        <v>981</v>
      </c>
      <c r="D48" s="511" t="s">
        <v>938</v>
      </c>
      <c r="E48" s="511" t="s">
        <v>979</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25">
        <f t="shared" si="6"/>
        <v>191</v>
      </c>
    </row>
    <row r="49" spans="1:40" s="517" customFormat="1" x14ac:dyDescent="0.25">
      <c r="A49" s="245"/>
      <c r="B49" s="912"/>
      <c r="C49" s="510" t="s">
        <v>982</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25">
        <f t="shared" si="6"/>
        <v>189.892</v>
      </c>
    </row>
    <row r="50" spans="1:40" s="517" customFormat="1" x14ac:dyDescent="0.25">
      <c r="A50" s="245"/>
      <c r="B50" s="911"/>
      <c r="C50" s="510" t="s">
        <v>983</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25">
        <f t="shared" si="6"/>
        <v>189.81099999999998</v>
      </c>
    </row>
    <row r="51" spans="1:40" s="517" customFormat="1" x14ac:dyDescent="0.25">
      <c r="A51" s="245"/>
      <c r="B51" s="908" t="s">
        <v>963</v>
      </c>
      <c r="C51" s="519" t="s">
        <v>984</v>
      </c>
      <c r="D51" s="511" t="s">
        <v>932</v>
      </c>
      <c r="E51" s="511" t="s">
        <v>985</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25">
        <f t="shared" si="6"/>
        <v>193</v>
      </c>
    </row>
    <row r="52" spans="1:40" s="517" customFormat="1" x14ac:dyDescent="0.25">
      <c r="A52" s="245"/>
      <c r="B52" s="909"/>
      <c r="C52" s="510" t="s">
        <v>948</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25">
        <f t="shared" si="6"/>
        <v>24</v>
      </c>
    </row>
    <row r="53" spans="1:40" s="517" customFormat="1" x14ac:dyDescent="0.25">
      <c r="A53" s="245"/>
      <c r="B53" s="910" t="s">
        <v>965</v>
      </c>
      <c r="C53" s="519" t="s">
        <v>986</v>
      </c>
      <c r="D53" s="511" t="s">
        <v>938</v>
      </c>
      <c r="E53" s="511" t="s">
        <v>985</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25">
        <f t="shared" si="6"/>
        <v>193</v>
      </c>
    </row>
    <row r="54" spans="1:40" s="517" customFormat="1" x14ac:dyDescent="0.25">
      <c r="A54" s="245"/>
      <c r="B54" s="911"/>
      <c r="C54" s="510" t="s">
        <v>948</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25">
        <f t="shared" si="6"/>
        <v>24</v>
      </c>
    </row>
    <row r="55" spans="1:40" s="524" customFormat="1" x14ac:dyDescent="0.25">
      <c r="A55" s="261"/>
      <c r="B55" s="521" t="s">
        <v>987</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25">
        <f t="shared" si="6"/>
        <v>0</v>
      </c>
    </row>
    <row r="56" spans="1:40" s="517" customFormat="1" x14ac:dyDescent="0.25">
      <c r="A56" s="245"/>
      <c r="B56" s="910" t="s">
        <v>988</v>
      </c>
      <c r="C56" s="519" t="s">
        <v>989</v>
      </c>
      <c r="D56" s="511" t="s">
        <v>938</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25">
        <f t="shared" si="6"/>
        <v>482</v>
      </c>
    </row>
    <row r="57" spans="1:40" s="517" customFormat="1" x14ac:dyDescent="0.25">
      <c r="A57" s="245"/>
      <c r="B57" s="912"/>
      <c r="C57" s="510" t="s">
        <v>948</v>
      </c>
      <c r="D57" s="511"/>
      <c r="E57" s="511"/>
      <c r="F57" s="512"/>
      <c r="G57" s="513">
        <f>+COUNTIF(Foundation!$B$8:$B$525,'L2 Schedule'!G8)</f>
        <v>1</v>
      </c>
      <c r="H57" s="513">
        <f>+COUNTIF(Foundation!$B$8:$B$525,'L2 Schedule'!H8)</f>
        <v>22</v>
      </c>
      <c r="I57" s="513">
        <f>+COUNTIF(Foundation!$B$8:$B$525,'L2 Schedule'!I8)</f>
        <v>46</v>
      </c>
      <c r="J57" s="513">
        <f>+COUNTIF(Foundation!$B$8:$B$525,'L2 Schedule'!J8)</f>
        <v>36</v>
      </c>
      <c r="K57" s="513">
        <f>+COUNTIF(Foundation!$B$8:$B$525,'L2 Schedule'!K8)</f>
        <v>16</v>
      </c>
      <c r="L57" s="513">
        <f>+COUNTIF(Foundation!$B$8:$B$525,'L2 Schedule'!L8)</f>
        <v>7</v>
      </c>
      <c r="M57" s="513">
        <f>+COUNTIF(Foundation!$B$8:$B$525,'L2 Schedule'!M8)</f>
        <v>15</v>
      </c>
      <c r="N57" s="513">
        <f>+COUNTIF(Foundation!$B$8:$B$525,'L2 Schedule'!N8)</f>
        <v>9</v>
      </c>
      <c r="O57" s="513">
        <f>+COUNTIF(Foundation!$B$8:$B$525,'L2 Schedule'!O8)</f>
        <v>14</v>
      </c>
      <c r="P57" s="513">
        <f>+COUNTIF(Foundation!$B$8:$B$525,'L2 Schedule'!P8)</f>
        <v>26</v>
      </c>
      <c r="Q57" s="513">
        <f>+COUNTIF(Foundation!$B$8:$B$525,'L2 Schedule'!Q8)</f>
        <v>38</v>
      </c>
      <c r="R57" s="513">
        <f>+COUNTIF(Foundation!$B$8:$B$525,'L2 Schedule'!R8)</f>
        <v>26</v>
      </c>
      <c r="S57" s="513">
        <f>+COUNTIF(Foundation!$B$8:$B$525,'L2 Schedule'!S8)</f>
        <v>9</v>
      </c>
      <c r="T57" s="513">
        <f>+COUNTIF(Foundation!$B$8:$B$525,'L2 Schedule'!T8)</f>
        <v>31</v>
      </c>
      <c r="U57" s="513">
        <f>+COUNTIF(Foundation!$B$8:$B$525,'L2 Schedule'!U8)</f>
        <v>47</v>
      </c>
      <c r="V57" s="513">
        <f>+COUNTIF(Foundation!$B$8:$B$525,'L2 Schedule'!V8)</f>
        <v>27</v>
      </c>
      <c r="W57" s="513">
        <f>+COUNTIF(Foundation!$B$8:$B$525,'L2 Schedule'!W8)</f>
        <v>17</v>
      </c>
      <c r="X57" s="513">
        <f>+COUNTIF(Foundation!$B$8:$B$525,'L2 Schedule'!X8)</f>
        <v>13</v>
      </c>
      <c r="Y57" s="513">
        <f>+COUNTIF(Foundation!$B$8:$B$525,'L2 Schedule'!Y8)</f>
        <v>13</v>
      </c>
      <c r="Z57" s="513">
        <f>+COUNTIF(Foundation!$B$8:$B$525,'L2 Schedule'!Z8)</f>
        <v>19</v>
      </c>
      <c r="AA57" s="513">
        <f>+COUNTIF(Foundation!$B$8:$B$525,'L2 Schedule'!AA8)</f>
        <v>22</v>
      </c>
      <c r="AB57" s="513">
        <f>+COUNTIF(Foundation!$B$8:$B$525,'L2 Schedule'!AB8)</f>
        <v>8</v>
      </c>
      <c r="AC57" s="513">
        <f>+COUNTIF(Foundation!$B$8:$B$525,'L2 Schedule'!AC8)</f>
        <v>9</v>
      </c>
      <c r="AD57" s="513">
        <f>+COUNTIF(Foundation!$B$8:$B$525,'L2 Schedule'!AD8)</f>
        <v>7</v>
      </c>
      <c r="AE57" s="513">
        <f>+COUNTIF(Foundation!$B$8:$B$525,'L2 Schedule'!AE8)</f>
        <v>3</v>
      </c>
      <c r="AF57" s="513">
        <f>+COUNTIF(Foundation!$B$8:$B$525,'L2 Schedule'!AF8)</f>
        <v>0</v>
      </c>
      <c r="AG57" s="513">
        <f>+COUNTIF(Foundation!$B$8:$B$525,'L2 Schedule'!AG8)</f>
        <v>0</v>
      </c>
      <c r="AH57" s="513">
        <f>+COUNTIF(Foundation!$B$8:$B$525,'L2 Schedule'!AH8)</f>
        <v>3</v>
      </c>
      <c r="AI57" s="513">
        <f>+COUNTIF(Foundation!$B$8:$B$525,'L2 Schedule'!AI8)</f>
        <v>1</v>
      </c>
      <c r="AJ57" s="513">
        <f>+COUNTIF(Foundation!$B$8:$B$525,'L2 Schedule'!AJ8)</f>
        <v>0</v>
      </c>
      <c r="AK57" s="513">
        <f>+COUNTIF(Foundation!$B$8:$B$525,'L2 Schedule'!AK8)</f>
        <v>0</v>
      </c>
      <c r="AL57" s="513">
        <f>+COUNTIF(Foundation!$B$8:$B$525,'L2 Schedule'!AL8)</f>
        <v>0</v>
      </c>
      <c r="AM57" s="513">
        <f>+COUNTIF(Foundation!$B$8:$B$525,'L2 Schedule'!AM8)</f>
        <v>0</v>
      </c>
      <c r="AN57" s="725">
        <f t="shared" si="6"/>
        <v>484</v>
      </c>
    </row>
    <row r="58" spans="1:40" s="517" customFormat="1" x14ac:dyDescent="0.25">
      <c r="A58" s="245"/>
      <c r="B58" s="911"/>
      <c r="C58" s="510" t="s">
        <v>1154</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725">
        <f t="shared" si="6"/>
        <v>8284</v>
      </c>
    </row>
    <row r="59" spans="1:40" s="517" customFormat="1" x14ac:dyDescent="0.25">
      <c r="A59" s="245"/>
      <c r="B59" s="910" t="s">
        <v>1263</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725">
        <f t="shared" si="6"/>
        <v>451</v>
      </c>
    </row>
    <row r="60" spans="1:40" s="517" customFormat="1" x14ac:dyDescent="0.25">
      <c r="A60" s="245"/>
      <c r="B60" s="911"/>
      <c r="C60" s="510" t="s">
        <v>1154</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725">
        <f t="shared" si="6"/>
        <v>7859</v>
      </c>
    </row>
    <row r="61" spans="1:40" s="524" customFormat="1" x14ac:dyDescent="0.25">
      <c r="A61" s="261"/>
      <c r="B61" s="521" t="s">
        <v>990</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25">
        <f t="shared" si="6"/>
        <v>0</v>
      </c>
    </row>
    <row r="62" spans="1:40" s="517" customFormat="1" ht="25.5" x14ac:dyDescent="0.25">
      <c r="A62" s="245"/>
      <c r="B62" s="908" t="s">
        <v>991</v>
      </c>
      <c r="C62" s="519" t="s">
        <v>992</v>
      </c>
      <c r="D62" s="511" t="s">
        <v>938</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25">
        <f t="shared" si="6"/>
        <v>482</v>
      </c>
    </row>
    <row r="63" spans="1:40" s="517" customFormat="1" x14ac:dyDescent="0.25">
      <c r="A63" s="245"/>
      <c r="B63" s="913"/>
      <c r="C63" s="510" t="s">
        <v>948</v>
      </c>
      <c r="D63" s="511"/>
      <c r="E63" s="511"/>
      <c r="F63" s="512"/>
      <c r="G63" s="512"/>
      <c r="H63" s="513"/>
      <c r="I63" s="512"/>
      <c r="J63" s="513">
        <f>+COUNTIF('Erection Compiled'!$B$7:$B$659,'L2 Schedule'!J8)</f>
        <v>22</v>
      </c>
      <c r="K63" s="513">
        <f>+COUNTIF('Erection Compiled'!$B$7:$B$659,'L2 Schedule'!K8)</f>
        <v>20</v>
      </c>
      <c r="L63" s="513">
        <f>+COUNTIF('Erection Compiled'!$B$7:$B$659,'L2 Schedule'!L8)</f>
        <v>19</v>
      </c>
      <c r="M63" s="513">
        <f>+COUNTIF('Erection Compiled'!$B$7:$B$659,'L2 Schedule'!M8)</f>
        <v>14</v>
      </c>
      <c r="N63" s="513">
        <f>+COUNTIF('Erection Compiled'!$B$7:$B$659,'L2 Schedule'!N8)</f>
        <v>3</v>
      </c>
      <c r="O63" s="513">
        <f>+COUNTIF('Erection Compiled'!$B$7:$B$659,'L2 Schedule'!O8)</f>
        <v>2</v>
      </c>
      <c r="P63" s="513">
        <f>+COUNTIF('Erection Compiled'!$B$7:$B$659,'L2 Schedule'!P8)</f>
        <v>3</v>
      </c>
      <c r="Q63" s="513">
        <f>+COUNTIF('Erection Compiled'!$B$7:$B$659,'L2 Schedule'!Q8)</f>
        <v>16</v>
      </c>
      <c r="R63" s="513">
        <f>+COUNTIF('Erection Compiled'!$B$7:$B$659,'L2 Schedule'!R8)</f>
        <v>30</v>
      </c>
      <c r="S63" s="513">
        <f>+COUNTIF('Erection Compiled'!$B$7:$B$659,'L2 Schedule'!S8)</f>
        <v>30</v>
      </c>
      <c r="T63" s="513">
        <f>+COUNTIF('Erection Compiled'!$B$7:$B$659,'L2 Schedule'!T8)</f>
        <v>11</v>
      </c>
      <c r="U63" s="513">
        <f>+COUNTIF('Erection Compiled'!$B$7:$B$659,'L2 Schedule'!U8)</f>
        <v>16</v>
      </c>
      <c r="V63" s="513">
        <f>+COUNTIF('Erection Compiled'!$B$7:$B$659,'L2 Schedule'!V8)</f>
        <v>14</v>
      </c>
      <c r="W63" s="513">
        <f>+COUNTIF('Erection Compiled'!$B$7:$B$659,'L2 Schedule'!W8)</f>
        <v>13</v>
      </c>
      <c r="X63" s="513">
        <f>+COUNTIF('Erection Compiled'!$B$7:$B$659,'L2 Schedule'!X8)</f>
        <v>7</v>
      </c>
      <c r="Y63" s="513">
        <f>+COUNTIF('Erection Compiled'!$B$7:$B$659,'L2 Schedule'!Y8)</f>
        <v>2</v>
      </c>
      <c r="Z63" s="513">
        <f>+COUNTIF('Erection Compiled'!$B$7:$B$659,'L2 Schedule'!Z8)</f>
        <v>6</v>
      </c>
      <c r="AA63" s="513">
        <f>+COUNTIF('Erection Compiled'!$B$7:$B$659,'L2 Schedule'!AA8)</f>
        <v>23</v>
      </c>
      <c r="AB63" s="513">
        <f>+COUNTIF('Erection Compiled'!$B$7:$B$659,'L2 Schedule'!AB8)</f>
        <v>52</v>
      </c>
      <c r="AC63" s="513">
        <f>+COUNTIF('Erection Compiled'!$B$7:$B$659,'L2 Schedule'!AC8)</f>
        <v>47</v>
      </c>
      <c r="AD63" s="513">
        <f>+COUNTIF('Erection Compiled'!$B$7:$B$659,'L2 Schedule'!AD8)</f>
        <v>25</v>
      </c>
      <c r="AE63" s="513">
        <f>+COUNTIF('Erection Compiled'!$B$7:$B$659,'L2 Schedule'!AE8)</f>
        <v>33</v>
      </c>
      <c r="AF63" s="513">
        <f>+COUNTIF('Erection Compiled'!$B$7:$B$659,'L2 Schedule'!AF8)</f>
        <v>40</v>
      </c>
      <c r="AG63" s="513">
        <f>+COUNTIF('Erection Compiled'!$B$7:$B$659,'L2 Schedule'!AG8)</f>
        <v>11</v>
      </c>
      <c r="AH63" s="513">
        <f>+COUNTIF('Erection Compiled'!$B$7:$B$659,'L2 Schedule'!AH8)</f>
        <v>6</v>
      </c>
      <c r="AI63" s="513">
        <f>+COUNTIF('Erection Compiled'!$B$7:$B$659,'L2 Schedule'!AI8)</f>
        <v>4</v>
      </c>
      <c r="AJ63" s="513">
        <f>+COUNTIF('Erection Compiled'!$B$7:$B$659,'L2 Schedule'!AJ8)</f>
        <v>0</v>
      </c>
      <c r="AK63" s="513">
        <f>+COUNTIF('Erection Compiled'!$B$7:$B$659,'L2 Schedule'!AK8)</f>
        <v>0</v>
      </c>
      <c r="AL63" s="513">
        <f>+COUNTIF('Erection Compiled'!$B$7:$B$659,'L2 Schedule'!AL8)</f>
        <v>0</v>
      </c>
      <c r="AM63" s="513">
        <f>+COUNTIF('Erection Compiled'!$B$7:$B$659,'L2 Schedule'!AM8)</f>
        <v>0</v>
      </c>
      <c r="AN63" s="725">
        <f t="shared" si="6"/>
        <v>465</v>
      </c>
    </row>
    <row r="64" spans="1:40" s="517" customFormat="1" x14ac:dyDescent="0.25">
      <c r="A64" s="245"/>
      <c r="B64" s="913"/>
      <c r="C64" s="510" t="s">
        <v>1582</v>
      </c>
      <c r="D64" s="511" t="s">
        <v>1583</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Compiled'!$B$7:$B$538,'L2 Schedule'!AC8,'Erection Compiled'!$J$7:$J$538)</f>
        <v>2430.3868390000002</v>
      </c>
      <c r="AD64" s="518">
        <f>+SUMIF('Erection Compiled'!$B$7:$B$538,'L2 Schedule'!AD8,'Erection Compiled'!$J$7:$J$538)</f>
        <v>1309.1608760000004</v>
      </c>
      <c r="AE64" s="518">
        <f>+SUMIF('Erection Compiled'!$B$7:$B$538,'L2 Schedule'!AE8,'Erection Compiled'!$J$7:$J$538)</f>
        <v>1672.8394840000001</v>
      </c>
      <c r="AF64" s="518">
        <f>+SUMIF('Erection Compiled'!$B$7:$B$538,'L2 Schedule'!AF8,'Erection Compiled'!$J$7:$J$538)</f>
        <v>1833.4810000000004</v>
      </c>
      <c r="AG64" s="518">
        <f>+SUMIF('Erection Compiled'!$B$7:$B$538,'L2 Schedule'!AG8,'Erection Compiled'!$J$7:$J$538)</f>
        <v>489.26818099999997</v>
      </c>
      <c r="AH64" s="518">
        <f>+SUMIF('Erection Compiled'!$B$7:$B$538,'L2 Schedule'!AH8,'Erection Compiled'!$J$7:$J$538)</f>
        <v>262.27964700000001</v>
      </c>
      <c r="AI64" s="518">
        <f>+SUMIF('Erection Compiled'!$B$7:$B$538,'L2 Schedule'!AI8,'Erection Compiled'!$J$7:$J$538)</f>
        <v>231.76749999999998</v>
      </c>
      <c r="AJ64" s="518">
        <f>+SUMIF('Erection Compiled'!$B$7:$B$538,'L2 Schedule'!AJ8,'Erection Compiled'!$J$7:$J$538)</f>
        <v>0</v>
      </c>
      <c r="AK64" s="518">
        <f>+SUMIF('Erection Compiled'!$B$7:$B$538,'L2 Schedule'!AK8,'Erection Compiled'!$J$7:$J$538)</f>
        <v>0</v>
      </c>
      <c r="AL64" s="518">
        <f>+SUMIF('Erection Compiled'!$B$7:$B$538,'L2 Schedule'!AL8,'Erection Compiled'!$J$7:$J$538)</f>
        <v>0</v>
      </c>
      <c r="AM64" s="518">
        <f>+SUMIF('Erection Compiled'!$B$7:$B$538,'L2 Schedule'!AM8,'Erection Compiled'!$J$7:$J$538)</f>
        <v>0</v>
      </c>
      <c r="AN64" s="725">
        <f>+SUM(G64:AH64)</f>
        <v>21114.101734</v>
      </c>
    </row>
    <row r="65" spans="1:40" s="517" customFormat="1" x14ac:dyDescent="0.25">
      <c r="A65" s="245"/>
      <c r="B65" s="909"/>
      <c r="C65" s="510" t="s">
        <v>1154</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469</v>
      </c>
      <c r="AJ65" s="513">
        <f t="shared" ref="AJ65" si="29">AJ63+AI65</f>
        <v>469</v>
      </c>
      <c r="AK65" s="513">
        <f t="shared" ref="AK65" si="30">AK63+AJ65</f>
        <v>469</v>
      </c>
      <c r="AL65" s="513">
        <f t="shared" ref="AL65" si="31">AL63+AK65</f>
        <v>469</v>
      </c>
      <c r="AM65" s="513">
        <f t="shared" ref="AM65" si="32">AM63+AL65</f>
        <v>469</v>
      </c>
      <c r="AN65" s="725">
        <f t="shared" ref="AN65:AN74" si="33">+SUM(G65:AH65)</f>
        <v>5326</v>
      </c>
    </row>
    <row r="66" spans="1:40" s="524" customFormat="1" x14ac:dyDescent="0.25">
      <c r="A66" s="261"/>
      <c r="B66" s="521" t="s">
        <v>993</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25">
        <f t="shared" si="33"/>
        <v>0</v>
      </c>
    </row>
    <row r="67" spans="1:40" s="517" customFormat="1" x14ac:dyDescent="0.25">
      <c r="A67" s="245"/>
      <c r="B67" s="910" t="s">
        <v>1192</v>
      </c>
      <c r="C67" s="519" t="s">
        <v>995</v>
      </c>
      <c r="D67" s="511" t="s">
        <v>938</v>
      </c>
      <c r="E67" s="511" t="s">
        <v>979</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25">
        <f t="shared" si="33"/>
        <v>191</v>
      </c>
    </row>
    <row r="68" spans="1:40" s="517" customFormat="1" x14ac:dyDescent="0.25">
      <c r="A68" s="245"/>
      <c r="B68" s="912"/>
      <c r="C68" s="510" t="s">
        <v>948</v>
      </c>
      <c r="D68" s="511"/>
      <c r="E68" s="511"/>
      <c r="F68" s="512"/>
      <c r="G68" s="512"/>
      <c r="H68" s="513"/>
      <c r="I68" s="513"/>
      <c r="J68" s="513"/>
      <c r="K68" s="514"/>
      <c r="L68" s="514">
        <f>+SUMIF(Stringing!$N$6:$N$117,'L2 Schedule'!L8,Stringing!$J$6:$J$117)</f>
        <v>0</v>
      </c>
      <c r="M68" s="514">
        <f>+SUMIF(Stringing!$N$6:$N$117,'L2 Schedule'!M8,Stringing!$J$6:$J$117)</f>
        <v>0</v>
      </c>
      <c r="N68" s="514">
        <f>+SUMIF(Stringing!$N$6:$N$117,'L2 Schedule'!N8,Stringing!$J$6:$J$117)</f>
        <v>0</v>
      </c>
      <c r="O68" s="514">
        <f>+SUMIF(Stringing!$N$6:$N$117,'L2 Schedule'!O8,Stringing!$J$6:$J$117)</f>
        <v>0</v>
      </c>
      <c r="P68" s="514">
        <f>+SUMIF(Stringing!$N$6:$N$117,'L2 Schedule'!P8,Stringing!$J$6:$J$117)</f>
        <v>0</v>
      </c>
      <c r="Q68" s="514">
        <f>+SUMIF(Stringing!$N$6:$N$117,'L2 Schedule'!Q8,Stringing!$J$6:$J$117)</f>
        <v>4.8769999999999998</v>
      </c>
      <c r="R68" s="514">
        <f>+SUMIF(Stringing!$N$6:$N$117,'L2 Schedule'!R8,Stringing!$J$6:$J$117)</f>
        <v>9.4310000000000009</v>
      </c>
      <c r="S68" s="514">
        <f>+SUMIF(Stringing!$N$6:$N$117,'L2 Schedule'!S8,Stringing!$J$6:$J$117)</f>
        <v>8.6289999999999996</v>
      </c>
      <c r="T68" s="514">
        <f>+SUMIF(Stringing!$N$6:$N$117,'L2 Schedule'!T8,Stringing!$J$6:$J$117)</f>
        <v>0</v>
      </c>
      <c r="U68" s="514">
        <f>+SUMIF(Stringing!$N$6:$N$117,'L2 Schedule'!U8,Stringing!$J$6:$J$117)</f>
        <v>7.1150000000000002</v>
      </c>
      <c r="V68" s="514">
        <f>+SUMIF(Stringing!$N$6:$N$117,'L2 Schedule'!V8,Stringing!$J$6:$J$117)</f>
        <v>0</v>
      </c>
      <c r="W68" s="514">
        <f>+SUMIF(Stringing!$N$6:$N$117,'L2 Schedule'!W8,Stringing!$J$6:$J$117)</f>
        <v>9.18</v>
      </c>
      <c r="X68" s="514">
        <f>+SUMIF(Stringing!$N$6:$N$117,'L2 Schedule'!X8,Stringing!$J$6:$J$117)</f>
        <v>1.0489999999999999</v>
      </c>
      <c r="Y68" s="514">
        <f>+SUMIF(Stringing!$N$6:$N$117,'L2 Schedule'!Y8,Stringing!$J$6:$J$117)</f>
        <v>3.2269999999999999</v>
      </c>
      <c r="Z68" s="514">
        <f>+SUMIF(Stringing!$N$6:$N$117,'L2 Schedule'!Z8,Stringing!$J$6:$J$117)</f>
        <v>0</v>
      </c>
      <c r="AA68" s="514">
        <f>+SUMIF(Stringing!$N$6:$N$117,'L2 Schedule'!AA8,Stringing!$J$6:$J$117)</f>
        <v>0</v>
      </c>
      <c r="AB68" s="514">
        <f>+SUMIF(Stringing!$N$6:$N$117,'L2 Schedule'!AB8,Stringing!$J$6:$J$117)</f>
        <v>0</v>
      </c>
      <c r="AC68" s="514">
        <f>+SUMIF(Stringing!$N$6:$N$117,'L2 Schedule'!AC8,Stringing!$J$6:$J$117)</f>
        <v>3.7879999999999998</v>
      </c>
      <c r="AD68" s="514">
        <f>+SUMIF(Stringing!$N$6:$N$117,'L2 Schedule'!AD8,Stringing!$J$6:$J$117)</f>
        <v>0</v>
      </c>
      <c r="AE68" s="514">
        <f>+SUMIF(Stringing!$N$6:$N$117,'L2 Schedule'!AE8,Stringing!$J$6:$J$117)</f>
        <v>8.9489999999999998</v>
      </c>
      <c r="AF68" s="514">
        <f>+SUMIF(Stringing!$N$6:$N$117,'L2 Schedule'!AF8,Stringing!$J$6:$J$117)</f>
        <v>6.1340800000000009</v>
      </c>
      <c r="AG68" s="514">
        <f>+SUMIF(Stringing!$N$6:$N$117,'L2 Schedule'!AG8,Stringing!$J$6:$J$117)</f>
        <v>14.151199999999999</v>
      </c>
      <c r="AH68" s="514">
        <f>+SUMIF(Stringing!$N$6:$N$117,'L2 Schedule'!AH8,Stringing!$J$6:$J$117)</f>
        <v>6.6174600000000003</v>
      </c>
      <c r="AI68" s="514">
        <f>+SUMIF(Stringing!$N$6:$N$117,'L2 Schedule'!AI8,Stringing!$J$6:$J$117)</f>
        <v>0.79500000000000004</v>
      </c>
      <c r="AJ68" s="514">
        <f>+SUMIF(Stringing!$N$6:$N$117,'L2 Schedule'!AJ8,Stringing!$J$6:$J$117)</f>
        <v>0</v>
      </c>
      <c r="AK68" s="514">
        <f>+SUMIF(Stringing!$N$6:$N$117,'L2 Schedule'!AK8,Stringing!$J$6:$J$117)</f>
        <v>0</v>
      </c>
      <c r="AL68" s="514">
        <f>+SUMIF(Stringing!$N$6:$N$117,'L2 Schedule'!AL8,Stringing!$J$6:$J$117)</f>
        <v>0</v>
      </c>
      <c r="AM68" s="514">
        <f>+SUMIF(Stringing!$N$6:$N$117,'L2 Schedule'!AM8,Stringing!$J$6:$J$117)</f>
        <v>0</v>
      </c>
      <c r="AN68" s="725">
        <f t="shared" si="33"/>
        <v>83.147739999999985</v>
      </c>
    </row>
    <row r="69" spans="1:40" s="517" customFormat="1" x14ac:dyDescent="0.25">
      <c r="A69" s="245"/>
      <c r="B69" s="911"/>
      <c r="C69" s="510" t="s">
        <v>1154</v>
      </c>
      <c r="D69" s="511"/>
      <c r="E69" s="511"/>
      <c r="F69" s="512"/>
      <c r="G69" s="512"/>
      <c r="H69" s="513"/>
      <c r="I69" s="513"/>
      <c r="J69" s="513"/>
      <c r="K69" s="514"/>
      <c r="L69" s="525">
        <f>L68</f>
        <v>0</v>
      </c>
      <c r="M69" s="514">
        <f>+L69+M68</f>
        <v>0</v>
      </c>
      <c r="N69" s="514">
        <f t="shared" ref="N69:AD69" si="34">+M69+N68</f>
        <v>0</v>
      </c>
      <c r="O69" s="514">
        <f t="shared" si="34"/>
        <v>0</v>
      </c>
      <c r="P69" s="514">
        <f t="shared" si="34"/>
        <v>0</v>
      </c>
      <c r="Q69" s="514">
        <f t="shared" si="34"/>
        <v>4.8769999999999998</v>
      </c>
      <c r="R69" s="514">
        <f t="shared" si="34"/>
        <v>14.308</v>
      </c>
      <c r="S69" s="514">
        <f t="shared" si="34"/>
        <v>22.936999999999998</v>
      </c>
      <c r="T69" s="514">
        <f t="shared" si="34"/>
        <v>22.936999999999998</v>
      </c>
      <c r="U69" s="514">
        <f t="shared" si="34"/>
        <v>30.052</v>
      </c>
      <c r="V69" s="514">
        <f t="shared" si="34"/>
        <v>30.052</v>
      </c>
      <c r="W69" s="514">
        <f t="shared" si="34"/>
        <v>39.231999999999999</v>
      </c>
      <c r="X69" s="514">
        <f t="shared" si="34"/>
        <v>40.280999999999999</v>
      </c>
      <c r="Y69" s="514">
        <f t="shared" si="34"/>
        <v>43.507999999999996</v>
      </c>
      <c r="Z69" s="514">
        <f t="shared" si="34"/>
        <v>43.507999999999996</v>
      </c>
      <c r="AA69" s="514">
        <f t="shared" si="34"/>
        <v>43.507999999999996</v>
      </c>
      <c r="AB69" s="514">
        <f t="shared" si="34"/>
        <v>43.507999999999996</v>
      </c>
      <c r="AC69" s="514">
        <f t="shared" si="34"/>
        <v>47.295999999999992</v>
      </c>
      <c r="AD69" s="514">
        <f t="shared" si="34"/>
        <v>47.295999999999992</v>
      </c>
      <c r="AE69" s="514">
        <f t="shared" ref="AE69" si="35">+AD69+AE68</f>
        <v>56.24499999999999</v>
      </c>
      <c r="AF69" s="514">
        <f t="shared" ref="AF69" si="36">+AE69+AF68</f>
        <v>62.379079999999988</v>
      </c>
      <c r="AG69" s="514">
        <f t="shared" ref="AG69" si="37">+AF69+AG68</f>
        <v>76.530279999999991</v>
      </c>
      <c r="AH69" s="514">
        <f t="shared" ref="AH69" si="38">+AG69+AH68</f>
        <v>83.147739999999985</v>
      </c>
      <c r="AI69" s="514">
        <f t="shared" ref="AI69" si="39">+AH69+AI68</f>
        <v>83.942739999999986</v>
      </c>
      <c r="AJ69" s="514">
        <f t="shared" ref="AJ69" si="40">+AI69+AJ68</f>
        <v>83.942739999999986</v>
      </c>
      <c r="AK69" s="514">
        <f t="shared" ref="AK69" si="41">+AJ69+AK68</f>
        <v>83.942739999999986</v>
      </c>
      <c r="AL69" s="514">
        <f t="shared" ref="AL69" si="42">+AK69+AL68</f>
        <v>83.942739999999986</v>
      </c>
      <c r="AM69" s="514">
        <f t="shared" ref="AM69" si="43">+AL69+AM68</f>
        <v>83.942739999999986</v>
      </c>
      <c r="AN69" s="725">
        <f t="shared" si="33"/>
        <v>751.60209999999972</v>
      </c>
    </row>
    <row r="70" spans="1:40" s="517" customFormat="1" x14ac:dyDescent="0.25">
      <c r="A70" s="245"/>
      <c r="B70" s="910" t="s">
        <v>994</v>
      </c>
      <c r="C70" s="519" t="s">
        <v>996</v>
      </c>
      <c r="D70" s="511" t="s">
        <v>938</v>
      </c>
      <c r="E70" s="511" t="s">
        <v>979</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25">
        <f t="shared" si="33"/>
        <v>191</v>
      </c>
    </row>
    <row r="71" spans="1:40" s="517" customFormat="1" x14ac:dyDescent="0.25">
      <c r="A71" s="245"/>
      <c r="B71" s="912"/>
      <c r="C71" s="510" t="s">
        <v>948</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725">
        <f t="shared" si="33"/>
        <v>81.275800000000004</v>
      </c>
    </row>
    <row r="72" spans="1:40" s="517" customFormat="1" x14ac:dyDescent="0.25">
      <c r="A72" s="245"/>
      <c r="B72" s="911"/>
      <c r="C72" s="510" t="s">
        <v>1154</v>
      </c>
      <c r="D72" s="511"/>
      <c r="E72" s="511"/>
      <c r="F72" s="512"/>
      <c r="G72" s="512"/>
      <c r="H72" s="513"/>
      <c r="I72" s="513"/>
      <c r="J72" s="513"/>
      <c r="K72" s="514"/>
      <c r="L72" s="514"/>
      <c r="M72" s="512"/>
      <c r="N72" s="515"/>
      <c r="O72" s="512">
        <f>O71</f>
        <v>0</v>
      </c>
      <c r="P72" s="512">
        <f>O72+P71</f>
        <v>0</v>
      </c>
      <c r="Q72" s="514">
        <f t="shared" ref="Q72:AD72" si="44">P72+Q71</f>
        <v>0</v>
      </c>
      <c r="R72" s="514">
        <f t="shared" si="44"/>
        <v>0</v>
      </c>
      <c r="S72" s="514">
        <f t="shared" si="44"/>
        <v>0</v>
      </c>
      <c r="T72" s="514">
        <f t="shared" si="44"/>
        <v>0</v>
      </c>
      <c r="U72" s="514">
        <f t="shared" si="44"/>
        <v>0</v>
      </c>
      <c r="V72" s="514">
        <f t="shared" si="44"/>
        <v>21.423000000000002</v>
      </c>
      <c r="W72" s="514">
        <f t="shared" si="44"/>
        <v>30.052</v>
      </c>
      <c r="X72" s="514">
        <f t="shared" si="44"/>
        <v>30.052</v>
      </c>
      <c r="Y72" s="514">
        <f t="shared" si="44"/>
        <v>30.052</v>
      </c>
      <c r="Z72" s="514">
        <f t="shared" si="44"/>
        <v>30.052</v>
      </c>
      <c r="AA72" s="514">
        <f t="shared" si="44"/>
        <v>35.545000000000002</v>
      </c>
      <c r="AB72" s="514">
        <f t="shared" si="44"/>
        <v>39.603000000000002</v>
      </c>
      <c r="AC72" s="514">
        <f t="shared" si="44"/>
        <v>39.603000000000002</v>
      </c>
      <c r="AD72" s="514">
        <f t="shared" si="44"/>
        <v>39.603000000000002</v>
      </c>
      <c r="AE72" s="514">
        <f t="shared" ref="AE72" si="45">AD72+AE71</f>
        <v>39.603000000000002</v>
      </c>
      <c r="AF72" s="514">
        <f t="shared" ref="AF72" si="46">AE72+AF71</f>
        <v>53.660000000000004</v>
      </c>
      <c r="AG72" s="514">
        <f t="shared" ref="AG72" si="47">AF72+AG71</f>
        <v>64.272800000000004</v>
      </c>
      <c r="AH72" s="514">
        <f t="shared" ref="AH72" si="48">AG72+AH71</f>
        <v>81.275800000000004</v>
      </c>
      <c r="AI72" s="514">
        <f t="shared" ref="AI72" si="49">AH72+AI71</f>
        <v>81.275800000000004</v>
      </c>
      <c r="AJ72" s="514">
        <f t="shared" ref="AJ72" si="50">AI72+AJ71</f>
        <v>81.275800000000004</v>
      </c>
      <c r="AK72" s="514">
        <f t="shared" ref="AK72" si="51">AJ72+AK71</f>
        <v>81.275800000000004</v>
      </c>
      <c r="AL72" s="514">
        <f t="shared" ref="AL72" si="52">AK72+AL71</f>
        <v>81.275800000000004</v>
      </c>
      <c r="AM72" s="514">
        <f t="shared" ref="AM72" si="53">AL72+AM71</f>
        <v>81.275800000000004</v>
      </c>
      <c r="AN72" s="725">
        <f t="shared" si="33"/>
        <v>534.79660000000013</v>
      </c>
    </row>
    <row r="73" spans="1:40" s="526" customFormat="1" ht="25.5" x14ac:dyDescent="0.25">
      <c r="A73" s="217"/>
      <c r="B73" s="527" t="s">
        <v>997</v>
      </c>
      <c r="C73" s="510" t="s">
        <v>998</v>
      </c>
      <c r="D73" s="511" t="s">
        <v>938</v>
      </c>
      <c r="E73" s="511" t="s">
        <v>957</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25">
        <f t="shared" si="33"/>
        <v>1</v>
      </c>
    </row>
    <row r="74" spans="1:40" s="217" customFormat="1" ht="25.5" x14ac:dyDescent="0.25">
      <c r="B74" s="237" t="s">
        <v>999</v>
      </c>
      <c r="C74" s="238" t="s">
        <v>1379</v>
      </c>
      <c r="D74" s="240" t="s">
        <v>938</v>
      </c>
      <c r="E74" s="240" t="s">
        <v>1000</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25">
        <f t="shared" si="33"/>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1001</v>
      </c>
      <c r="C77" s="208"/>
      <c r="D77" s="264"/>
      <c r="H77" s="264"/>
      <c r="I77" s="264"/>
      <c r="J77" s="264"/>
      <c r="K77" s="264"/>
      <c r="L77" s="264"/>
      <c r="M77" s="264"/>
      <c r="N77" s="264"/>
      <c r="O77" s="264"/>
      <c r="P77" s="264"/>
      <c r="Q77" s="264"/>
      <c r="R77" s="264"/>
      <c r="S77" s="264"/>
      <c r="T77" s="264"/>
    </row>
    <row r="78" spans="1:40" x14ac:dyDescent="0.25">
      <c r="A78" s="210"/>
      <c r="B78" s="904"/>
      <c r="C78" s="904"/>
      <c r="D78" s="904"/>
      <c r="E78" s="904"/>
      <c r="F78" s="904"/>
      <c r="G78" s="904"/>
      <c r="H78" s="904"/>
      <c r="I78" s="904"/>
      <c r="J78" s="904"/>
      <c r="K78" s="904"/>
      <c r="L78" s="904"/>
      <c r="M78" s="904"/>
      <c r="N78" s="904"/>
      <c r="O78" s="904"/>
      <c r="P78" s="904"/>
      <c r="Q78" s="904"/>
      <c r="R78" s="904"/>
      <c r="S78" s="904"/>
      <c r="T78" s="904"/>
    </row>
    <row r="79" spans="1:40" ht="12.75" customHeight="1" x14ac:dyDescent="0.25">
      <c r="A79" s="210">
        <v>1</v>
      </c>
      <c r="B79" s="917" t="s">
        <v>1002</v>
      </c>
      <c r="C79" s="917"/>
      <c r="D79" s="917"/>
      <c r="E79" s="917"/>
      <c r="F79" s="917"/>
      <c r="G79" s="917"/>
      <c r="H79" s="917"/>
      <c r="I79" s="917"/>
      <c r="J79" s="917"/>
      <c r="K79" s="917"/>
      <c r="L79" s="917"/>
      <c r="M79" s="917"/>
      <c r="N79" s="917"/>
      <c r="O79" s="917"/>
      <c r="P79" s="917"/>
      <c r="Q79" s="917"/>
      <c r="R79" s="917"/>
      <c r="S79" s="917"/>
      <c r="T79" s="917"/>
      <c r="U79" s="917"/>
      <c r="V79" s="917"/>
      <c r="W79" s="917"/>
      <c r="X79" s="917"/>
      <c r="Y79" s="917"/>
      <c r="Z79" s="917"/>
      <c r="AA79" s="917"/>
      <c r="AB79" s="917"/>
      <c r="AC79" s="917"/>
      <c r="AD79" s="917"/>
      <c r="AE79" s="917"/>
      <c r="AF79" s="917"/>
      <c r="AG79" s="917"/>
      <c r="AH79" s="917"/>
      <c r="AI79" s="917"/>
      <c r="AJ79" s="917"/>
      <c r="AK79" s="917"/>
      <c r="AL79" s="917"/>
      <c r="AM79" s="917"/>
      <c r="AN79" s="917"/>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7"/>
  <sheetViews>
    <sheetView zoomScale="98" workbookViewId="0">
      <pane ySplit="12" topLeftCell="A13" activePane="bottomLeft" state="frozen"/>
      <selection activeCell="N8" sqref="N8"/>
      <selection pane="bottomLeft" activeCell="A15" sqref="A15:I15"/>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1258</v>
      </c>
    </row>
    <row r="2" spans="1:14" ht="29.25" customHeight="1" x14ac:dyDescent="0.25">
      <c r="A2" s="928" t="s">
        <v>1598</v>
      </c>
      <c r="B2" s="928"/>
      <c r="C2" s="928"/>
      <c r="D2" s="928"/>
      <c r="E2" s="928"/>
      <c r="F2" s="928"/>
      <c r="G2" s="928"/>
      <c r="H2" s="928"/>
      <c r="I2" s="928"/>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69" t="s">
        <v>1258</v>
      </c>
    </row>
    <row r="7" spans="1:14" x14ac:dyDescent="0.25">
      <c r="A7" s="277">
        <v>1</v>
      </c>
      <c r="B7" s="278" t="s">
        <v>113</v>
      </c>
      <c r="C7" s="279">
        <f>+COUNTIF($D$16:$D$998,B7)</f>
        <v>20</v>
      </c>
      <c r="D7" s="277">
        <f>+COUNTIFS($D$16:$D$999,B7,$H$16:$H$999,"AWAITED")</f>
        <v>0</v>
      </c>
      <c r="E7" s="279">
        <f>C7-D7</f>
        <v>20</v>
      </c>
    </row>
    <row r="8" spans="1:14" x14ac:dyDescent="0.25">
      <c r="A8" s="277">
        <v>2</v>
      </c>
      <c r="B8" s="278" t="s">
        <v>10</v>
      </c>
      <c r="C8" s="279">
        <f>+COUNTIF($D$16:$D$998,B8)</f>
        <v>210</v>
      </c>
      <c r="D8" s="277">
        <f>+COUNTIFS($D$16:$D$999,B8,$H$16:$H$999,"AWAITED")</f>
        <v>0</v>
      </c>
      <c r="E8" s="279">
        <f t="shared" ref="E8:E11" si="0">C8-D8</f>
        <v>210</v>
      </c>
      <c r="N8" s="739"/>
    </row>
    <row r="9" spans="1:14" x14ac:dyDescent="0.25">
      <c r="A9" s="277">
        <v>3</v>
      </c>
      <c r="B9" s="278" t="s">
        <v>126</v>
      </c>
      <c r="C9" s="279">
        <f>+COUNTIF($D$16:$D$998,B9)</f>
        <v>87</v>
      </c>
      <c r="D9" s="277">
        <f>+COUNTIFS($D$16:$D$999,B9,$H$16:$H$999,"AWAITED")</f>
        <v>14</v>
      </c>
      <c r="E9" s="279">
        <f t="shared" si="0"/>
        <v>73</v>
      </c>
    </row>
    <row r="10" spans="1:14" x14ac:dyDescent="0.25">
      <c r="A10" s="277">
        <v>4</v>
      </c>
      <c r="B10" s="278" t="s">
        <v>342</v>
      </c>
      <c r="C10" s="279">
        <f>+COUNTIF($D$16:$D$998,B10)</f>
        <v>14</v>
      </c>
      <c r="D10" s="277">
        <f>+COUNTIFS($D$16:$D$999,B10,$H$16:$H$999,"AWAITED")</f>
        <v>6</v>
      </c>
      <c r="E10" s="279">
        <f t="shared" si="0"/>
        <v>8</v>
      </c>
    </row>
    <row r="11" spans="1:14" x14ac:dyDescent="0.25">
      <c r="A11" s="277">
        <v>5</v>
      </c>
      <c r="B11" s="278" t="s">
        <v>266</v>
      </c>
      <c r="C11" s="279">
        <f>+COUNTIF($D$16:$D$998,B11)</f>
        <v>3</v>
      </c>
      <c r="D11" s="277">
        <f>+COUNTIFS($D$16:$D$999,B11,$H$16:$H$999,"AWAITED")</f>
        <v>0</v>
      </c>
      <c r="E11" s="279">
        <f t="shared" si="0"/>
        <v>3</v>
      </c>
    </row>
    <row r="12" spans="1:14" x14ac:dyDescent="0.25">
      <c r="A12" s="927" t="s">
        <v>19</v>
      </c>
      <c r="B12" s="927"/>
      <c r="C12" s="281">
        <f>SUM(C7:C11)</f>
        <v>334</v>
      </c>
      <c r="D12" s="280">
        <f>+SUM(D7:D11)</f>
        <v>20</v>
      </c>
      <c r="E12" s="281">
        <f>+SUM(E7:E11)</f>
        <v>314</v>
      </c>
    </row>
    <row r="15" spans="1:14" x14ac:dyDescent="0.2">
      <c r="A15" s="929" t="s">
        <v>981</v>
      </c>
      <c r="B15" s="929"/>
      <c r="C15" s="929"/>
      <c r="D15" s="929"/>
      <c r="E15" s="929"/>
      <c r="F15" s="929"/>
      <c r="G15" s="929"/>
      <c r="H15" s="929"/>
      <c r="I15" s="929"/>
    </row>
    <row r="16" spans="1:14" ht="38.25" x14ac:dyDescent="0.25">
      <c r="A16" s="282" t="s">
        <v>125</v>
      </c>
      <c r="B16" s="283" t="s">
        <v>257</v>
      </c>
      <c r="C16" s="282" t="s">
        <v>282</v>
      </c>
      <c r="D16" s="283" t="s">
        <v>258</v>
      </c>
      <c r="E16" s="283" t="s">
        <v>259</v>
      </c>
      <c r="F16" s="283" t="s">
        <v>1368</v>
      </c>
      <c r="G16" s="283" t="s">
        <v>1369</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1193</v>
      </c>
      <c r="C24" s="285" t="s">
        <v>1194</v>
      </c>
      <c r="D24" s="279" t="s">
        <v>113</v>
      </c>
      <c r="E24" s="279"/>
      <c r="F24" s="286">
        <v>45272</v>
      </c>
      <c r="G24" s="286">
        <v>45274</v>
      </c>
      <c r="H24" s="287">
        <f t="shared" si="1"/>
        <v>3</v>
      </c>
      <c r="I24" s="288"/>
    </row>
    <row r="25" spans="1:9" x14ac:dyDescent="0.25">
      <c r="A25" s="277">
        <v>9</v>
      </c>
      <c r="B25" s="284" t="s">
        <v>1193</v>
      </c>
      <c r="C25" s="285" t="s">
        <v>1195</v>
      </c>
      <c r="D25" s="279" t="s">
        <v>113</v>
      </c>
      <c r="E25" s="279"/>
      <c r="F25" s="286">
        <v>45275</v>
      </c>
      <c r="G25" s="286">
        <v>45636</v>
      </c>
      <c r="H25" s="287">
        <f t="shared" si="1"/>
        <v>362</v>
      </c>
      <c r="I25" s="288"/>
    </row>
    <row r="26" spans="1:9" x14ac:dyDescent="0.25">
      <c r="A26" s="277">
        <v>10</v>
      </c>
      <c r="B26" s="284" t="s">
        <v>1193</v>
      </c>
      <c r="C26" s="285" t="s">
        <v>1196</v>
      </c>
      <c r="D26" s="279" t="s">
        <v>113</v>
      </c>
      <c r="E26" s="279"/>
      <c r="F26" s="286">
        <v>45275</v>
      </c>
      <c r="G26" s="286">
        <v>45331</v>
      </c>
      <c r="H26" s="287">
        <f t="shared" si="1"/>
        <v>57</v>
      </c>
      <c r="I26" s="288"/>
    </row>
    <row r="27" spans="1:9" x14ac:dyDescent="0.25">
      <c r="A27" s="277">
        <v>11</v>
      </c>
      <c r="B27" s="284" t="s">
        <v>1193</v>
      </c>
      <c r="C27" s="285" t="s">
        <v>1197</v>
      </c>
      <c r="D27" s="279" t="s">
        <v>113</v>
      </c>
      <c r="E27" s="279"/>
      <c r="F27" s="286">
        <v>45275</v>
      </c>
      <c r="G27" s="286">
        <v>45331</v>
      </c>
      <c r="H27" s="287">
        <f t="shared" si="1"/>
        <v>57</v>
      </c>
      <c r="I27" s="288"/>
    </row>
    <row r="28" spans="1:9" x14ac:dyDescent="0.25">
      <c r="A28" s="277">
        <v>12</v>
      </c>
      <c r="B28" s="284" t="s">
        <v>1193</v>
      </c>
      <c r="C28" s="285" t="s">
        <v>1198</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1193</v>
      </c>
      <c r="C34" s="285" t="s">
        <v>1199</v>
      </c>
      <c r="D34" s="279" t="s">
        <v>113</v>
      </c>
      <c r="E34" s="279"/>
      <c r="F34" s="286">
        <v>45318</v>
      </c>
      <c r="G34" s="286">
        <v>45390</v>
      </c>
      <c r="H34" s="287">
        <f t="shared" si="1"/>
        <v>73</v>
      </c>
      <c r="I34" s="288"/>
    </row>
    <row r="35" spans="1:9" x14ac:dyDescent="0.25">
      <c r="A35" s="277">
        <v>19</v>
      </c>
      <c r="B35" s="284" t="s">
        <v>1193</v>
      </c>
      <c r="C35" s="285" t="s">
        <v>1200</v>
      </c>
      <c r="D35" s="279" t="s">
        <v>113</v>
      </c>
      <c r="E35" s="279"/>
      <c r="F35" s="286">
        <v>45318</v>
      </c>
      <c r="G35" s="286">
        <v>45390</v>
      </c>
      <c r="H35" s="287">
        <f t="shared" si="1"/>
        <v>73</v>
      </c>
      <c r="I35" s="288"/>
    </row>
    <row r="36" spans="1:9" x14ac:dyDescent="0.25">
      <c r="A36" s="277">
        <v>20</v>
      </c>
      <c r="B36" s="284" t="s">
        <v>1193</v>
      </c>
      <c r="C36" s="285" t="s">
        <v>1201</v>
      </c>
      <c r="D36" s="279" t="s">
        <v>113</v>
      </c>
      <c r="E36" s="279"/>
      <c r="F36" s="286">
        <v>45318</v>
      </c>
      <c r="G36" s="286">
        <v>45390</v>
      </c>
      <c r="H36" s="287">
        <f t="shared" si="1"/>
        <v>73</v>
      </c>
      <c r="I36" s="288"/>
    </row>
    <row r="39" spans="1:9" x14ac:dyDescent="0.25">
      <c r="A39" s="926" t="s">
        <v>10</v>
      </c>
      <c r="B39" s="926"/>
      <c r="C39" s="926"/>
      <c r="D39" s="926"/>
      <c r="E39" s="926"/>
      <c r="F39" s="926"/>
      <c r="G39" s="926"/>
      <c r="H39" s="926"/>
      <c r="I39" s="926"/>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1202</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1203</v>
      </c>
      <c r="C71" s="277" t="s">
        <v>764</v>
      </c>
      <c r="D71" s="277" t="s">
        <v>10</v>
      </c>
      <c r="E71" s="279"/>
      <c r="F71" s="286">
        <v>45302</v>
      </c>
      <c r="G71" s="286">
        <v>45306</v>
      </c>
      <c r="H71" s="290">
        <f t="shared" si="2"/>
        <v>5</v>
      </c>
      <c r="I71" s="288"/>
    </row>
    <row r="72" spans="1:9" x14ac:dyDescent="0.25">
      <c r="A72" s="277">
        <f>+SUBTOTAL(3,$B$41:B72)</f>
        <v>32</v>
      </c>
      <c r="B72" s="284" t="s">
        <v>1203</v>
      </c>
      <c r="C72" s="277" t="s">
        <v>765</v>
      </c>
      <c r="D72" s="277" t="s">
        <v>10</v>
      </c>
      <c r="E72" s="279"/>
      <c r="F72" s="286">
        <v>45302</v>
      </c>
      <c r="G72" s="286">
        <v>45306</v>
      </c>
      <c r="H72" s="290">
        <f t="shared" si="2"/>
        <v>5</v>
      </c>
      <c r="I72" s="288"/>
    </row>
    <row r="73" spans="1:9" x14ac:dyDescent="0.25">
      <c r="A73" s="277">
        <f>+SUBTOTAL(3,$B$41:B73)</f>
        <v>33</v>
      </c>
      <c r="B73" s="284" t="s">
        <v>1203</v>
      </c>
      <c r="C73" s="277" t="s">
        <v>768</v>
      </c>
      <c r="D73" s="277" t="s">
        <v>10</v>
      </c>
      <c r="E73" s="279"/>
      <c r="F73" s="286">
        <v>45302</v>
      </c>
      <c r="G73" s="286">
        <v>45304</v>
      </c>
      <c r="H73" s="290">
        <f t="shared" si="2"/>
        <v>3</v>
      </c>
      <c r="I73" s="288"/>
    </row>
    <row r="74" spans="1:9" x14ac:dyDescent="0.25">
      <c r="A74" s="277">
        <f>+SUBTOTAL(3,$B$41:B74)</f>
        <v>34</v>
      </c>
      <c r="B74" s="284" t="s">
        <v>1203</v>
      </c>
      <c r="C74" s="277" t="s">
        <v>769</v>
      </c>
      <c r="D74" s="277" t="s">
        <v>10</v>
      </c>
      <c r="E74" s="279"/>
      <c r="F74" s="286">
        <v>45302</v>
      </c>
      <c r="G74" s="286">
        <v>45304</v>
      </c>
      <c r="H74" s="290">
        <f t="shared" si="2"/>
        <v>3</v>
      </c>
      <c r="I74" s="288"/>
    </row>
    <row r="75" spans="1:9" x14ac:dyDescent="0.25">
      <c r="A75" s="277">
        <f>+SUBTOTAL(3,$B$41:B75)</f>
        <v>35</v>
      </c>
      <c r="B75" s="284" t="s">
        <v>1203</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1204</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1600</v>
      </c>
    </row>
    <row r="105" spans="1:9" ht="153" x14ac:dyDescent="0.25">
      <c r="A105" s="277">
        <f>+SUBTOTAL(3,$B$41:B105)</f>
        <v>65</v>
      </c>
      <c r="B105" s="284" t="s">
        <v>384</v>
      </c>
      <c r="C105" s="277" t="s">
        <v>50</v>
      </c>
      <c r="D105" s="277" t="s">
        <v>10</v>
      </c>
      <c r="E105" s="279"/>
      <c r="F105" s="286">
        <v>45340</v>
      </c>
      <c r="G105" s="286">
        <v>45968</v>
      </c>
      <c r="H105" s="290">
        <f t="shared" si="2"/>
        <v>629</v>
      </c>
      <c r="I105" s="288" t="s">
        <v>1609</v>
      </c>
    </row>
    <row r="106" spans="1:9" x14ac:dyDescent="0.25">
      <c r="A106" s="277">
        <f>+SUBTOTAL(3,$B$41:B106)</f>
        <v>66</v>
      </c>
      <c r="B106" s="284" t="s">
        <v>1204</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1204</v>
      </c>
      <c r="C107" s="277" t="s">
        <v>780</v>
      </c>
      <c r="D107" s="277" t="s">
        <v>10</v>
      </c>
      <c r="E107" s="279"/>
      <c r="F107" s="286">
        <v>45341</v>
      </c>
      <c r="G107" s="286">
        <v>45351</v>
      </c>
      <c r="H107" s="290">
        <f t="shared" si="3"/>
        <v>11</v>
      </c>
      <c r="I107" s="288"/>
    </row>
    <row r="108" spans="1:9" x14ac:dyDescent="0.25">
      <c r="A108" s="277">
        <f>+SUBTOTAL(3,$B$41:B108)</f>
        <v>68</v>
      </c>
      <c r="B108" s="284" t="s">
        <v>1203</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1203</v>
      </c>
      <c r="C114" s="277" t="s">
        <v>727</v>
      </c>
      <c r="D114" s="277" t="s">
        <v>10</v>
      </c>
      <c r="E114" s="279"/>
      <c r="F114" s="286">
        <v>45357</v>
      </c>
      <c r="G114" s="286">
        <v>45436</v>
      </c>
      <c r="H114" s="290">
        <f t="shared" si="3"/>
        <v>80</v>
      </c>
      <c r="I114" s="288"/>
    </row>
    <row r="115" spans="1:9" x14ac:dyDescent="0.25">
      <c r="A115" s="277">
        <f>+SUBTOTAL(3,$B$41:B115)</f>
        <v>75</v>
      </c>
      <c r="B115" s="284" t="s">
        <v>1203</v>
      </c>
      <c r="C115" s="277" t="s">
        <v>728</v>
      </c>
      <c r="D115" s="277" t="s">
        <v>10</v>
      </c>
      <c r="E115" s="279"/>
      <c r="F115" s="286">
        <v>45357</v>
      </c>
      <c r="G115" s="286">
        <v>45386</v>
      </c>
      <c r="H115" s="290">
        <f t="shared" si="3"/>
        <v>30</v>
      </c>
      <c r="I115" s="288"/>
    </row>
    <row r="116" spans="1:9" x14ac:dyDescent="0.25">
      <c r="A116" s="277">
        <f>+SUBTOTAL(3,$B$41:B116)</f>
        <v>76</v>
      </c>
      <c r="B116" s="284" t="s">
        <v>1203</v>
      </c>
      <c r="C116" s="277" t="s">
        <v>729</v>
      </c>
      <c r="D116" s="277" t="s">
        <v>10</v>
      </c>
      <c r="E116" s="279"/>
      <c r="F116" s="286">
        <v>45357</v>
      </c>
      <c r="G116" s="286">
        <v>45386</v>
      </c>
      <c r="H116" s="290">
        <f t="shared" si="3"/>
        <v>30</v>
      </c>
      <c r="I116" s="288"/>
    </row>
    <row r="117" spans="1:9" x14ac:dyDescent="0.25">
      <c r="A117" s="277">
        <f>+SUBTOTAL(3,$B$41:B117)</f>
        <v>77</v>
      </c>
      <c r="B117" s="284" t="s">
        <v>1203</v>
      </c>
      <c r="C117" s="277" t="s">
        <v>730</v>
      </c>
      <c r="D117" s="277" t="s">
        <v>10</v>
      </c>
      <c r="E117" s="279"/>
      <c r="F117" s="286">
        <v>45357</v>
      </c>
      <c r="G117" s="286">
        <v>45436</v>
      </c>
      <c r="H117" s="290">
        <f t="shared" si="3"/>
        <v>80</v>
      </c>
      <c r="I117" s="288"/>
    </row>
    <row r="118" spans="1:9" x14ac:dyDescent="0.25">
      <c r="A118" s="277">
        <f>+SUBTOTAL(3,$B$41:B118)</f>
        <v>78</v>
      </c>
      <c r="B118" s="284" t="s">
        <v>1203</v>
      </c>
      <c r="C118" s="277" t="s">
        <v>731</v>
      </c>
      <c r="D118" s="277" t="s">
        <v>10</v>
      </c>
      <c r="E118" s="279"/>
      <c r="F118" s="286">
        <v>45357</v>
      </c>
      <c r="G118" s="286">
        <v>45436</v>
      </c>
      <c r="H118" s="290">
        <f t="shared" si="3"/>
        <v>80</v>
      </c>
      <c r="I118" s="288"/>
    </row>
    <row r="119" spans="1:9" x14ac:dyDescent="0.25">
      <c r="A119" s="277">
        <f>+SUBTOTAL(3,$B$41:B119)</f>
        <v>79</v>
      </c>
      <c r="B119" s="284" t="s">
        <v>1203</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1721</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1203</v>
      </c>
      <c r="C138" s="277" t="s">
        <v>219</v>
      </c>
      <c r="D138" s="277" t="s">
        <v>10</v>
      </c>
      <c r="E138" s="279"/>
      <c r="F138" s="286">
        <v>45575</v>
      </c>
      <c r="G138" s="286">
        <v>45607</v>
      </c>
      <c r="H138" s="290">
        <f t="shared" si="3"/>
        <v>33</v>
      </c>
      <c r="I138" s="291"/>
    </row>
    <row r="139" spans="1:9" x14ac:dyDescent="0.25">
      <c r="A139" s="277">
        <f>+SUBTOTAL(3,$B$41:B139)</f>
        <v>99</v>
      </c>
      <c r="B139" s="284" t="s">
        <v>1203</v>
      </c>
      <c r="C139" s="277" t="s">
        <v>220</v>
      </c>
      <c r="D139" s="277" t="s">
        <v>10</v>
      </c>
      <c r="E139" s="279"/>
      <c r="F139" s="286">
        <v>45575</v>
      </c>
      <c r="G139" s="286">
        <v>45607</v>
      </c>
      <c r="H139" s="290">
        <f t="shared" si="3"/>
        <v>33</v>
      </c>
      <c r="I139" s="291"/>
    </row>
    <row r="140" spans="1:9" x14ac:dyDescent="0.25">
      <c r="A140" s="277">
        <f>+SUBTOTAL(3,$B$41:B140)</f>
        <v>100</v>
      </c>
      <c r="B140" s="284" t="s">
        <v>1203</v>
      </c>
      <c r="C140" s="277" t="s">
        <v>826</v>
      </c>
      <c r="D140" s="277" t="s">
        <v>10</v>
      </c>
      <c r="E140" s="279"/>
      <c r="F140" s="286">
        <v>45575</v>
      </c>
      <c r="G140" s="286">
        <v>45679</v>
      </c>
      <c r="H140" s="290">
        <f t="shared" si="3"/>
        <v>105</v>
      </c>
      <c r="I140" s="291"/>
    </row>
    <row r="141" spans="1:9" x14ac:dyDescent="0.25">
      <c r="A141" s="277">
        <f>+SUBTOTAL(3,$B$41:B141)</f>
        <v>101</v>
      </c>
      <c r="B141" s="284" t="s">
        <v>1203</v>
      </c>
      <c r="C141" s="277" t="s">
        <v>103</v>
      </c>
      <c r="D141" s="277" t="s">
        <v>10</v>
      </c>
      <c r="E141" s="279"/>
      <c r="F141" s="286">
        <v>45575</v>
      </c>
      <c r="G141" s="286">
        <v>45670</v>
      </c>
      <c r="H141" s="290">
        <f t="shared" si="3"/>
        <v>96</v>
      </c>
      <c r="I141" s="291"/>
    </row>
    <row r="142" spans="1:9" x14ac:dyDescent="0.25">
      <c r="A142" s="277">
        <f>+SUBTOTAL(3,$B$41:B142)</f>
        <v>102</v>
      </c>
      <c r="B142" s="284" t="s">
        <v>1203</v>
      </c>
      <c r="C142" s="277" t="s">
        <v>736</v>
      </c>
      <c r="D142" s="277" t="s">
        <v>10</v>
      </c>
      <c r="E142" s="279"/>
      <c r="F142" s="286">
        <v>45575</v>
      </c>
      <c r="G142" s="286">
        <v>45670</v>
      </c>
      <c r="H142" s="290">
        <f t="shared" si="3"/>
        <v>96</v>
      </c>
      <c r="I142" s="291"/>
    </row>
    <row r="143" spans="1:9" x14ac:dyDescent="0.25">
      <c r="A143" s="277">
        <f>+SUBTOTAL(3,$B$41:B143)</f>
        <v>103</v>
      </c>
      <c r="B143" s="284" t="s">
        <v>1203</v>
      </c>
      <c r="C143" s="277" t="s">
        <v>737</v>
      </c>
      <c r="D143" s="277" t="s">
        <v>10</v>
      </c>
      <c r="E143" s="279"/>
      <c r="F143" s="286">
        <v>45575</v>
      </c>
      <c r="G143" s="286">
        <v>45670</v>
      </c>
      <c r="H143" s="290">
        <f t="shared" si="3"/>
        <v>96</v>
      </c>
      <c r="I143" s="291"/>
    </row>
    <row r="144" spans="1:9" x14ac:dyDescent="0.25">
      <c r="A144" s="277">
        <f>+SUBTOTAL(3,$B$41:B144)</f>
        <v>104</v>
      </c>
      <c r="B144" s="284" t="s">
        <v>1203</v>
      </c>
      <c r="C144" s="277" t="s">
        <v>738</v>
      </c>
      <c r="D144" s="277" t="s">
        <v>10</v>
      </c>
      <c r="E144" s="279"/>
      <c r="F144" s="286">
        <v>45575</v>
      </c>
      <c r="G144" s="286">
        <v>45670</v>
      </c>
      <c r="H144" s="290">
        <f t="shared" si="3"/>
        <v>96</v>
      </c>
      <c r="I144" s="291"/>
    </row>
    <row r="145" spans="1:9" x14ac:dyDescent="0.25">
      <c r="A145" s="277">
        <f>+SUBTOTAL(3,$B$41:B145)</f>
        <v>105</v>
      </c>
      <c r="B145" s="284" t="s">
        <v>1203</v>
      </c>
      <c r="C145" s="277" t="s">
        <v>842</v>
      </c>
      <c r="D145" s="277" t="s">
        <v>10</v>
      </c>
      <c r="E145" s="279"/>
      <c r="F145" s="286">
        <v>45575</v>
      </c>
      <c r="G145" s="286">
        <v>45641</v>
      </c>
      <c r="H145" s="290">
        <f t="shared" si="3"/>
        <v>67</v>
      </c>
      <c r="I145" s="291"/>
    </row>
    <row r="146" spans="1:9" x14ac:dyDescent="0.25">
      <c r="A146" s="277">
        <f>+SUBTOTAL(3,$B$41:B146)</f>
        <v>106</v>
      </c>
      <c r="B146" s="284" t="s">
        <v>1203</v>
      </c>
      <c r="C146" s="277" t="s">
        <v>843</v>
      </c>
      <c r="D146" s="277" t="s">
        <v>10</v>
      </c>
      <c r="E146" s="279"/>
      <c r="F146" s="286">
        <v>45575</v>
      </c>
      <c r="G146" s="286">
        <v>45641</v>
      </c>
      <c r="H146" s="290">
        <f t="shared" si="3"/>
        <v>67</v>
      </c>
      <c r="I146" s="291"/>
    </row>
    <row r="147" spans="1:9" x14ac:dyDescent="0.25">
      <c r="A147" s="277">
        <f>+SUBTOTAL(3,$B$41:B147)</f>
        <v>107</v>
      </c>
      <c r="B147" s="284" t="s">
        <v>1203</v>
      </c>
      <c r="C147" s="277" t="s">
        <v>844</v>
      </c>
      <c r="D147" s="277" t="s">
        <v>10</v>
      </c>
      <c r="E147" s="279"/>
      <c r="F147" s="286">
        <v>45575</v>
      </c>
      <c r="G147" s="286">
        <v>45641</v>
      </c>
      <c r="H147" s="290">
        <f t="shared" si="3"/>
        <v>67</v>
      </c>
      <c r="I147" s="291"/>
    </row>
    <row r="148" spans="1:9" x14ac:dyDescent="0.25">
      <c r="A148" s="277">
        <f>+SUBTOTAL(3,$B$41:B148)</f>
        <v>108</v>
      </c>
      <c r="B148" s="284" t="s">
        <v>1203</v>
      </c>
      <c r="C148" s="277" t="s">
        <v>845</v>
      </c>
      <c r="D148" s="277" t="s">
        <v>10</v>
      </c>
      <c r="E148" s="279"/>
      <c r="F148" s="286">
        <v>45575</v>
      </c>
      <c r="G148" s="286">
        <v>45641</v>
      </c>
      <c r="H148" s="290">
        <f t="shared" si="3"/>
        <v>67</v>
      </c>
      <c r="I148" s="291"/>
    </row>
    <row r="149" spans="1:9" x14ac:dyDescent="0.25">
      <c r="A149" s="277">
        <f>+SUBTOTAL(3,$B$41:B149)</f>
        <v>109</v>
      </c>
      <c r="B149" s="284" t="s">
        <v>1203</v>
      </c>
      <c r="C149" s="277" t="s">
        <v>846</v>
      </c>
      <c r="D149" s="277" t="s">
        <v>10</v>
      </c>
      <c r="E149" s="279"/>
      <c r="F149" s="286">
        <v>45575</v>
      </c>
      <c r="G149" s="286">
        <v>45641</v>
      </c>
      <c r="H149" s="290">
        <f t="shared" si="3"/>
        <v>67</v>
      </c>
      <c r="I149" s="291"/>
    </row>
    <row r="150" spans="1:9" x14ac:dyDescent="0.25">
      <c r="A150" s="277">
        <f>+SUBTOTAL(3,$B$41:B150)</f>
        <v>110</v>
      </c>
      <c r="B150" s="284" t="s">
        <v>1203</v>
      </c>
      <c r="C150" s="277" t="s">
        <v>849</v>
      </c>
      <c r="D150" s="277" t="s">
        <v>10</v>
      </c>
      <c r="E150" s="279"/>
      <c r="F150" s="286">
        <v>45575</v>
      </c>
      <c r="G150" s="286">
        <v>45641</v>
      </c>
      <c r="H150" s="290">
        <f t="shared" si="3"/>
        <v>67</v>
      </c>
      <c r="I150" s="291"/>
    </row>
    <row r="151" spans="1:9" x14ac:dyDescent="0.25">
      <c r="A151" s="277">
        <f>+SUBTOTAL(3,$B$41:B151)</f>
        <v>111</v>
      </c>
      <c r="B151" s="284" t="s">
        <v>1203</v>
      </c>
      <c r="C151" s="277" t="s">
        <v>850</v>
      </c>
      <c r="D151" s="277" t="s">
        <v>10</v>
      </c>
      <c r="E151" s="279"/>
      <c r="F151" s="286">
        <v>45575</v>
      </c>
      <c r="G151" s="286">
        <v>45641</v>
      </c>
      <c r="H151" s="290">
        <f t="shared" si="3"/>
        <v>67</v>
      </c>
      <c r="I151" s="291"/>
    </row>
    <row r="152" spans="1:9" x14ac:dyDescent="0.25">
      <c r="A152" s="277">
        <f>+SUBTOTAL(3,$B$41:B152)</f>
        <v>112</v>
      </c>
      <c r="B152" s="284" t="s">
        <v>1203</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1612</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1568</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1383</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1387</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1374</v>
      </c>
    </row>
    <row r="190" spans="1:9" ht="25.5" x14ac:dyDescent="0.25">
      <c r="A190" s="277">
        <f>+SUBTOTAL(3,$B$41:B190)</f>
        <v>150</v>
      </c>
      <c r="B190" s="284" t="s">
        <v>654</v>
      </c>
      <c r="C190" s="285" t="s">
        <v>460</v>
      </c>
      <c r="D190" s="277" t="s">
        <v>10</v>
      </c>
      <c r="E190" s="279"/>
      <c r="F190" s="286">
        <v>45633</v>
      </c>
      <c r="G190" s="286">
        <v>45939</v>
      </c>
      <c r="H190" s="290">
        <f t="shared" si="4"/>
        <v>307</v>
      </c>
      <c r="I190" s="291" t="s">
        <v>1374</v>
      </c>
    </row>
    <row r="191" spans="1:9" ht="25.5" x14ac:dyDescent="0.25">
      <c r="A191" s="277">
        <f>+SUBTOTAL(3,$B$41:B191)</f>
        <v>151</v>
      </c>
      <c r="B191" s="284" t="s">
        <v>654</v>
      </c>
      <c r="C191" s="285" t="s">
        <v>461</v>
      </c>
      <c r="D191" s="277" t="s">
        <v>10</v>
      </c>
      <c r="E191" s="279"/>
      <c r="F191" s="286">
        <v>45633</v>
      </c>
      <c r="G191" s="286">
        <v>45860</v>
      </c>
      <c r="H191" s="290">
        <f t="shared" si="4"/>
        <v>228</v>
      </c>
      <c r="I191" s="291" t="s">
        <v>1374</v>
      </c>
    </row>
    <row r="192" spans="1:9" ht="25.5" x14ac:dyDescent="0.25">
      <c r="A192" s="277">
        <f>+SUBTOTAL(3,$B$41:B192)</f>
        <v>152</v>
      </c>
      <c r="B192" s="284" t="s">
        <v>654</v>
      </c>
      <c r="C192" s="285" t="s">
        <v>462</v>
      </c>
      <c r="D192" s="277" t="s">
        <v>10</v>
      </c>
      <c r="E192" s="279"/>
      <c r="F192" s="286">
        <v>45633</v>
      </c>
      <c r="G192" s="286">
        <v>45827</v>
      </c>
      <c r="H192" s="290">
        <f t="shared" si="4"/>
        <v>195</v>
      </c>
      <c r="I192" s="291" t="s">
        <v>1374</v>
      </c>
    </row>
    <row r="193" spans="1:9" ht="25.5" x14ac:dyDescent="0.25">
      <c r="A193" s="277">
        <f>+SUBTOTAL(3,$B$41:B193)</f>
        <v>153</v>
      </c>
      <c r="B193" s="284" t="s">
        <v>654</v>
      </c>
      <c r="C193" s="285" t="s">
        <v>151</v>
      </c>
      <c r="D193" s="277" t="s">
        <v>10</v>
      </c>
      <c r="E193" s="279"/>
      <c r="F193" s="286">
        <v>45633</v>
      </c>
      <c r="G193" s="286">
        <v>46068</v>
      </c>
      <c r="H193" s="290">
        <f t="shared" si="4"/>
        <v>436</v>
      </c>
      <c r="I193" s="291" t="s">
        <v>1374</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1603</v>
      </c>
    </row>
    <row r="200" spans="1:9" ht="25.5" x14ac:dyDescent="0.25">
      <c r="A200" s="277">
        <f>+SUBTOTAL(3,$B$41:B200)</f>
        <v>160</v>
      </c>
      <c r="B200" s="284" t="s">
        <v>654</v>
      </c>
      <c r="C200" s="285" t="s">
        <v>159</v>
      </c>
      <c r="D200" s="277" t="s">
        <v>10</v>
      </c>
      <c r="E200" s="279"/>
      <c r="F200" s="286">
        <v>45633</v>
      </c>
      <c r="G200" s="286">
        <v>45851</v>
      </c>
      <c r="H200" s="290">
        <f t="shared" si="4"/>
        <v>219</v>
      </c>
      <c r="I200" s="291" t="s">
        <v>1437</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1626</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1585</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1529</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2279</v>
      </c>
    </row>
    <row r="218" spans="1:9" ht="38.25" x14ac:dyDescent="0.25">
      <c r="A218" s="277">
        <f>+SUBTOTAL(3,$B$41:B218)</f>
        <v>178</v>
      </c>
      <c r="B218" s="284" t="s">
        <v>654</v>
      </c>
      <c r="C218" s="285" t="s">
        <v>522</v>
      </c>
      <c r="D218" s="277" t="s">
        <v>10</v>
      </c>
      <c r="E218" s="279"/>
      <c r="F218" s="286">
        <v>45643</v>
      </c>
      <c r="G218" s="286">
        <v>45863</v>
      </c>
      <c r="H218" s="290">
        <f t="shared" si="4"/>
        <v>221</v>
      </c>
      <c r="I218" s="291" t="s">
        <v>1440</v>
      </c>
    </row>
    <row r="219" spans="1:9" ht="25.5" x14ac:dyDescent="0.25">
      <c r="A219" s="277">
        <f>+SUBTOTAL(3,$B$41:B219)</f>
        <v>179</v>
      </c>
      <c r="B219" s="284" t="s">
        <v>654</v>
      </c>
      <c r="C219" s="285" t="s">
        <v>523</v>
      </c>
      <c r="D219" s="277" t="s">
        <v>10</v>
      </c>
      <c r="E219" s="279"/>
      <c r="F219" s="286">
        <v>45643</v>
      </c>
      <c r="G219" s="286">
        <v>45829</v>
      </c>
      <c r="H219" s="290">
        <f t="shared" si="4"/>
        <v>187</v>
      </c>
      <c r="I219" s="291" t="s">
        <v>1377</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1346</v>
      </c>
    </row>
    <row r="222" spans="1:9" ht="63.75" x14ac:dyDescent="0.25">
      <c r="A222" s="277">
        <f>+SUBTOTAL(3,$B$41:B222)</f>
        <v>182</v>
      </c>
      <c r="B222" s="284" t="s">
        <v>654</v>
      </c>
      <c r="C222" s="285" t="s">
        <v>526</v>
      </c>
      <c r="D222" s="277" t="s">
        <v>10</v>
      </c>
      <c r="E222" s="279"/>
      <c r="F222" s="286">
        <v>45643</v>
      </c>
      <c r="G222" s="286">
        <v>45956</v>
      </c>
      <c r="H222" s="290">
        <f t="shared" si="4"/>
        <v>314</v>
      </c>
      <c r="I222" s="291" t="s">
        <v>1599</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1584</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1292</v>
      </c>
    </row>
    <row r="244" spans="1:9" ht="25.5" x14ac:dyDescent="0.25">
      <c r="A244" s="277">
        <f>+SUBTOTAL(3,$B$41:B244)</f>
        <v>204</v>
      </c>
      <c r="B244" s="284" t="s">
        <v>654</v>
      </c>
      <c r="C244" s="285" t="s">
        <v>540</v>
      </c>
      <c r="D244" s="277" t="s">
        <v>10</v>
      </c>
      <c r="E244" s="279"/>
      <c r="F244" s="286">
        <v>45641</v>
      </c>
      <c r="G244" s="286">
        <v>45775</v>
      </c>
      <c r="H244" s="290">
        <f t="shared" si="5"/>
        <v>135</v>
      </c>
      <c r="I244" s="291" t="s">
        <v>1291</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26" t="s">
        <v>126</v>
      </c>
      <c r="B255" s="926"/>
      <c r="C255" s="926"/>
      <c r="D255" s="926"/>
      <c r="E255" s="926"/>
      <c r="F255" s="926"/>
      <c r="G255" s="926"/>
      <c r="H255" s="926"/>
      <c r="I255" s="926"/>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c r="H262" s="287" t="str">
        <f t="shared" si="6"/>
        <v>Awaited</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2269</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2278</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1442</v>
      </c>
      <c r="F278" s="286">
        <v>45862</v>
      </c>
      <c r="G278" s="286">
        <v>45863</v>
      </c>
      <c r="H278" s="287">
        <f>+IF(G278="","Awaited",_xlfn.DAYS(G278,F278)+1)</f>
        <v>2</v>
      </c>
      <c r="I278" s="293" t="s">
        <v>1441</v>
      </c>
    </row>
    <row r="279" spans="1:9" ht="25.5" x14ac:dyDescent="0.25">
      <c r="A279" s="277">
        <f>+SUBTOTAL(3,$B$257:B279)</f>
        <v>23</v>
      </c>
      <c r="B279" s="292" t="s">
        <v>654</v>
      </c>
      <c r="C279" s="285" t="s">
        <v>478</v>
      </c>
      <c r="D279" s="277" t="s">
        <v>126</v>
      </c>
      <c r="E279" s="279" t="s">
        <v>1439</v>
      </c>
      <c r="F279" s="286">
        <v>45863</v>
      </c>
      <c r="G279" s="286">
        <v>45950</v>
      </c>
      <c r="H279" s="287">
        <f>+IF(G279="","Awaited",_xlfn.DAYS(G279,F279)+1)</f>
        <v>88</v>
      </c>
      <c r="I279" s="293" t="s">
        <v>1443</v>
      </c>
    </row>
    <row r="280" spans="1:9" ht="25.5" x14ac:dyDescent="0.25">
      <c r="A280" s="277">
        <f>+SUBTOTAL(3,$B$257:B280)</f>
        <v>24</v>
      </c>
      <c r="B280" s="292" t="s">
        <v>654</v>
      </c>
      <c r="C280" s="285" t="s">
        <v>69</v>
      </c>
      <c r="D280" s="277" t="s">
        <v>126</v>
      </c>
      <c r="E280" s="279" t="s">
        <v>1480</v>
      </c>
      <c r="F280" s="286">
        <v>45875</v>
      </c>
      <c r="G280" s="286">
        <v>45993</v>
      </c>
      <c r="H280" s="287">
        <f>+IF(G280="","Awaited",_xlfn.DAYS(G280,F280)+1)</f>
        <v>119</v>
      </c>
      <c r="I280" s="291" t="s">
        <v>1492</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1629</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1522</v>
      </c>
    </row>
    <row r="283" spans="1:9" x14ac:dyDescent="0.25">
      <c r="A283" s="277">
        <f>+SUBTOTAL(3,$B$257:B283)</f>
        <v>27</v>
      </c>
      <c r="B283" s="292" t="s">
        <v>654</v>
      </c>
      <c r="C283" s="285" t="s">
        <v>155</v>
      </c>
      <c r="D283" s="277" t="s">
        <v>126</v>
      </c>
      <c r="E283" s="279"/>
      <c r="F283" s="286">
        <v>45881</v>
      </c>
      <c r="G283" s="286">
        <v>46071</v>
      </c>
      <c r="H283" s="287">
        <f t="shared" si="7"/>
        <v>191</v>
      </c>
      <c r="I283" s="291" t="s">
        <v>1522</v>
      </c>
    </row>
    <row r="284" spans="1:9" ht="38.25" x14ac:dyDescent="0.25">
      <c r="A284" s="277">
        <f>+SUBTOTAL(3,$B$257:B284)</f>
        <v>28</v>
      </c>
      <c r="B284" s="292" t="s">
        <v>654</v>
      </c>
      <c r="C284" s="285" t="s">
        <v>189</v>
      </c>
      <c r="D284" s="277" t="s">
        <v>126</v>
      </c>
      <c r="E284" s="279" t="s">
        <v>1521</v>
      </c>
      <c r="F284" s="286">
        <v>45898</v>
      </c>
      <c r="G284" s="286">
        <v>46017</v>
      </c>
      <c r="H284" s="287">
        <f t="shared" si="7"/>
        <v>120</v>
      </c>
      <c r="I284" s="291" t="s">
        <v>1522</v>
      </c>
    </row>
    <row r="285" spans="1:9" ht="25.5" x14ac:dyDescent="0.25">
      <c r="A285" s="277">
        <f>+SUBTOTAL(3,$B$257:B285)</f>
        <v>29</v>
      </c>
      <c r="B285" s="284" t="s">
        <v>1524</v>
      </c>
      <c r="C285" s="285" t="s">
        <v>529</v>
      </c>
      <c r="D285" s="277" t="s">
        <v>126</v>
      </c>
      <c r="E285" s="279"/>
      <c r="F285" s="286">
        <v>45899</v>
      </c>
      <c r="G285" s="286">
        <v>46017</v>
      </c>
      <c r="H285" s="287">
        <f t="shared" si="7"/>
        <v>119</v>
      </c>
      <c r="I285" s="291" t="s">
        <v>1522</v>
      </c>
    </row>
    <row r="286" spans="1:9" ht="25.5" x14ac:dyDescent="0.25">
      <c r="A286" s="277">
        <f>+SUBTOTAL(3,$B$257:B286)</f>
        <v>30</v>
      </c>
      <c r="B286" s="284" t="s">
        <v>1524</v>
      </c>
      <c r="C286" s="285" t="s">
        <v>530</v>
      </c>
      <c r="D286" s="277" t="s">
        <v>126</v>
      </c>
      <c r="E286" s="279"/>
      <c r="F286" s="286">
        <v>45899</v>
      </c>
      <c r="G286" s="286"/>
      <c r="H286" s="287" t="str">
        <f t="shared" si="7"/>
        <v>Awaited</v>
      </c>
      <c r="I286" s="291" t="s">
        <v>1522</v>
      </c>
    </row>
    <row r="287" spans="1:9" ht="25.5" x14ac:dyDescent="0.25">
      <c r="A287" s="277">
        <f>+SUBTOTAL(3,$B$257:B287)</f>
        <v>31</v>
      </c>
      <c r="B287" s="284" t="s">
        <v>1524</v>
      </c>
      <c r="C287" s="285" t="s">
        <v>531</v>
      </c>
      <c r="D287" s="277" t="s">
        <v>126</v>
      </c>
      <c r="E287" s="279"/>
      <c r="F287" s="286">
        <v>45899</v>
      </c>
      <c r="G287" s="286">
        <v>46024</v>
      </c>
      <c r="H287" s="287">
        <f t="shared" si="7"/>
        <v>126</v>
      </c>
      <c r="I287" s="291" t="s">
        <v>1522</v>
      </c>
    </row>
    <row r="288" spans="1:9" ht="25.5" x14ac:dyDescent="0.25">
      <c r="A288" s="277">
        <f>+SUBTOTAL(3,$B$257:B288)</f>
        <v>32</v>
      </c>
      <c r="B288" s="284" t="s">
        <v>1524</v>
      </c>
      <c r="C288" s="285" t="s">
        <v>57</v>
      </c>
      <c r="D288" s="277" t="s">
        <v>126</v>
      </c>
      <c r="E288" s="279"/>
      <c r="F288" s="286">
        <v>45899</v>
      </c>
      <c r="G288" s="286"/>
      <c r="H288" s="287" t="str">
        <f t="shared" si="7"/>
        <v>Awaited</v>
      </c>
      <c r="I288" s="291" t="s">
        <v>1522</v>
      </c>
    </row>
    <row r="289" spans="1:9" ht="25.5" x14ac:dyDescent="0.25">
      <c r="A289" s="277">
        <f>+SUBTOTAL(3,$B$257:B289)</f>
        <v>33</v>
      </c>
      <c r="B289" s="284" t="s">
        <v>1524</v>
      </c>
      <c r="C289" s="285" t="s">
        <v>34</v>
      </c>
      <c r="D289" s="277" t="s">
        <v>126</v>
      </c>
      <c r="E289" s="279"/>
      <c r="F289" s="286">
        <v>45899</v>
      </c>
      <c r="G289" s="286">
        <v>46043</v>
      </c>
      <c r="H289" s="287">
        <f t="shared" si="7"/>
        <v>145</v>
      </c>
      <c r="I289" s="291" t="s">
        <v>1522</v>
      </c>
    </row>
    <row r="290" spans="1:9" ht="25.5" x14ac:dyDescent="0.25">
      <c r="A290" s="277">
        <f>+SUBTOTAL(3,$B$257:B290)</f>
        <v>34</v>
      </c>
      <c r="B290" s="284" t="s">
        <v>1524</v>
      </c>
      <c r="C290" s="285" t="s">
        <v>179</v>
      </c>
      <c r="D290" s="277" t="s">
        <v>126</v>
      </c>
      <c r="E290" s="279"/>
      <c r="F290" s="286">
        <v>45899</v>
      </c>
      <c r="G290" s="286">
        <v>46034</v>
      </c>
      <c r="H290" s="287">
        <f t="shared" si="7"/>
        <v>136</v>
      </c>
      <c r="I290" s="291" t="s">
        <v>1522</v>
      </c>
    </row>
    <row r="291" spans="1:9" ht="25.5" x14ac:dyDescent="0.25">
      <c r="A291" s="277">
        <f>+SUBTOTAL(3,$B$257:B291)</f>
        <v>35</v>
      </c>
      <c r="B291" s="284" t="s">
        <v>1524</v>
      </c>
      <c r="C291" s="285" t="s">
        <v>180</v>
      </c>
      <c r="D291" s="277" t="s">
        <v>126</v>
      </c>
      <c r="E291" s="279"/>
      <c r="F291" s="286">
        <v>45899</v>
      </c>
      <c r="G291" s="286">
        <v>46025</v>
      </c>
      <c r="H291" s="287">
        <f t="shared" si="7"/>
        <v>127</v>
      </c>
      <c r="I291" s="291" t="s">
        <v>1522</v>
      </c>
    </row>
    <row r="292" spans="1:9" ht="25.5" x14ac:dyDescent="0.25">
      <c r="A292" s="277">
        <f>+SUBTOTAL(3,$B$257:B292)</f>
        <v>36</v>
      </c>
      <c r="B292" s="284" t="s">
        <v>1524</v>
      </c>
      <c r="C292" s="285" t="s">
        <v>58</v>
      </c>
      <c r="D292" s="277" t="s">
        <v>126</v>
      </c>
      <c r="E292" s="279"/>
      <c r="F292" s="286">
        <v>45899</v>
      </c>
      <c r="G292" s="286">
        <v>45906</v>
      </c>
      <c r="H292" s="287">
        <f t="shared" si="7"/>
        <v>8</v>
      </c>
      <c r="I292" s="291" t="s">
        <v>1522</v>
      </c>
    </row>
    <row r="293" spans="1:9" ht="25.5" x14ac:dyDescent="0.25">
      <c r="A293" s="277">
        <f>+SUBTOTAL(3,$B$257:B293)</f>
        <v>37</v>
      </c>
      <c r="B293" s="284" t="s">
        <v>1524</v>
      </c>
      <c r="C293" s="285" t="s">
        <v>61</v>
      </c>
      <c r="D293" s="277" t="s">
        <v>126</v>
      </c>
      <c r="E293" s="279"/>
      <c r="F293" s="286">
        <v>45899</v>
      </c>
      <c r="G293" s="286">
        <v>46051</v>
      </c>
      <c r="H293" s="287">
        <f t="shared" si="7"/>
        <v>153</v>
      </c>
      <c r="I293" s="291" t="s">
        <v>1522</v>
      </c>
    </row>
    <row r="294" spans="1:9" ht="25.5" x14ac:dyDescent="0.25">
      <c r="A294" s="277">
        <f>+SUBTOTAL(3,$B$257:B294)</f>
        <v>38</v>
      </c>
      <c r="B294" s="284" t="s">
        <v>1524</v>
      </c>
      <c r="C294" s="285" t="s">
        <v>62</v>
      </c>
      <c r="D294" s="277" t="s">
        <v>126</v>
      </c>
      <c r="E294" s="279"/>
      <c r="F294" s="286">
        <v>45899</v>
      </c>
      <c r="G294" s="286">
        <v>45981</v>
      </c>
      <c r="H294" s="287">
        <f t="shared" si="7"/>
        <v>83</v>
      </c>
      <c r="I294" s="291" t="s">
        <v>1522</v>
      </c>
    </row>
    <row r="295" spans="1:9" ht="63.75" x14ac:dyDescent="0.25">
      <c r="A295" s="277">
        <f>+SUBTOTAL(3,$B$257:B295)</f>
        <v>39</v>
      </c>
      <c r="B295" s="284" t="s">
        <v>1524</v>
      </c>
      <c r="C295" s="285" t="s">
        <v>183</v>
      </c>
      <c r="D295" s="277" t="s">
        <v>126</v>
      </c>
      <c r="E295" s="279"/>
      <c r="F295" s="286">
        <v>45899</v>
      </c>
      <c r="G295" s="286">
        <v>46031</v>
      </c>
      <c r="H295" s="287">
        <f t="shared" si="7"/>
        <v>133</v>
      </c>
      <c r="I295" s="291" t="s">
        <v>1648</v>
      </c>
    </row>
    <row r="296" spans="1:9" ht="25.5" x14ac:dyDescent="0.25">
      <c r="A296" s="277">
        <f>+SUBTOTAL(3,$B$257:B296)</f>
        <v>40</v>
      </c>
      <c r="B296" s="284" t="s">
        <v>1524</v>
      </c>
      <c r="C296" s="285" t="s">
        <v>184</v>
      </c>
      <c r="D296" s="277" t="s">
        <v>126</v>
      </c>
      <c r="E296" s="279"/>
      <c r="F296" s="286">
        <v>45899</v>
      </c>
      <c r="G296" s="286">
        <v>45997</v>
      </c>
      <c r="H296" s="287">
        <f t="shared" si="7"/>
        <v>99</v>
      </c>
      <c r="I296" s="291" t="s">
        <v>1522</v>
      </c>
    </row>
    <row r="297" spans="1:9" ht="25.5" x14ac:dyDescent="0.25">
      <c r="A297" s="277">
        <f>+SUBTOTAL(3,$B$257:B297)</f>
        <v>41</v>
      </c>
      <c r="B297" s="284" t="s">
        <v>1524</v>
      </c>
      <c r="C297" s="285" t="s">
        <v>68</v>
      </c>
      <c r="D297" s="277" t="s">
        <v>126</v>
      </c>
      <c r="E297" s="279"/>
      <c r="F297" s="286">
        <v>45899</v>
      </c>
      <c r="G297" s="286">
        <v>45967</v>
      </c>
      <c r="H297" s="287">
        <f t="shared" si="7"/>
        <v>69</v>
      </c>
      <c r="I297" s="291" t="s">
        <v>1522</v>
      </c>
    </row>
    <row r="298" spans="1:9" ht="25.5" x14ac:dyDescent="0.25">
      <c r="A298" s="277">
        <f>+SUBTOTAL(3,$B$257:B298)</f>
        <v>42</v>
      </c>
      <c r="B298" s="284" t="s">
        <v>1524</v>
      </c>
      <c r="C298" s="285" t="s">
        <v>186</v>
      </c>
      <c r="D298" s="277" t="s">
        <v>126</v>
      </c>
      <c r="E298" s="279"/>
      <c r="F298" s="286">
        <v>45899</v>
      </c>
      <c r="G298" s="286">
        <v>46002</v>
      </c>
      <c r="H298" s="287">
        <f t="shared" si="7"/>
        <v>104</v>
      </c>
      <c r="I298" s="291" t="s">
        <v>1522</v>
      </c>
    </row>
    <row r="299" spans="1:9" ht="25.5" x14ac:dyDescent="0.25">
      <c r="A299" s="277">
        <f>+SUBTOTAL(3,$B$257:B299)</f>
        <v>43</v>
      </c>
      <c r="B299" s="284" t="s">
        <v>1524</v>
      </c>
      <c r="C299" s="285" t="s">
        <v>187</v>
      </c>
      <c r="D299" s="277" t="s">
        <v>126</v>
      </c>
      <c r="E299" s="279"/>
      <c r="F299" s="286">
        <v>45899</v>
      </c>
      <c r="G299" s="286">
        <v>45979</v>
      </c>
      <c r="H299" s="287">
        <f t="shared" si="7"/>
        <v>81</v>
      </c>
      <c r="I299" s="291" t="s">
        <v>1522</v>
      </c>
    </row>
    <row r="300" spans="1:9" ht="25.5" x14ac:dyDescent="0.25">
      <c r="A300" s="277">
        <f>+SUBTOTAL(3,$B$257:B300)</f>
        <v>44</v>
      </c>
      <c r="B300" s="284" t="s">
        <v>1524</v>
      </c>
      <c r="C300" s="285" t="s">
        <v>188</v>
      </c>
      <c r="D300" s="277" t="s">
        <v>126</v>
      </c>
      <c r="E300" s="279"/>
      <c r="F300" s="286">
        <v>45899</v>
      </c>
      <c r="G300" s="286">
        <v>46005</v>
      </c>
      <c r="H300" s="287">
        <f t="shared" si="7"/>
        <v>107</v>
      </c>
      <c r="I300" s="291" t="s">
        <v>1522</v>
      </c>
    </row>
    <row r="301" spans="1:9" ht="25.5" x14ac:dyDescent="0.25">
      <c r="A301" s="277">
        <f>+SUBTOTAL(3,$B$257:B301)</f>
        <v>45</v>
      </c>
      <c r="B301" s="284" t="s">
        <v>1524</v>
      </c>
      <c r="C301" s="285" t="s">
        <v>191</v>
      </c>
      <c r="D301" s="277" t="s">
        <v>126</v>
      </c>
      <c r="E301" s="279"/>
      <c r="F301" s="286">
        <v>45899</v>
      </c>
      <c r="G301" s="286">
        <v>45987</v>
      </c>
      <c r="H301" s="287">
        <f t="shared" si="7"/>
        <v>89</v>
      </c>
      <c r="I301" s="291" t="s">
        <v>1522</v>
      </c>
    </row>
    <row r="302" spans="1:9" ht="25.5" x14ac:dyDescent="0.25">
      <c r="A302" s="277">
        <f>+SUBTOTAL(3,$B$257:B302)</f>
        <v>46</v>
      </c>
      <c r="B302" s="284" t="s">
        <v>1524</v>
      </c>
      <c r="C302" s="285" t="s">
        <v>71</v>
      </c>
      <c r="D302" s="277" t="s">
        <v>126</v>
      </c>
      <c r="E302" s="279"/>
      <c r="F302" s="286">
        <v>45899</v>
      </c>
      <c r="G302" s="286">
        <v>45971</v>
      </c>
      <c r="H302" s="287">
        <f t="shared" si="7"/>
        <v>73</v>
      </c>
      <c r="I302" s="291" t="s">
        <v>1613</v>
      </c>
    </row>
    <row r="303" spans="1:9" ht="25.5" x14ac:dyDescent="0.25">
      <c r="A303" s="277">
        <f>+SUBTOTAL(3,$B$257:B303)</f>
        <v>47</v>
      </c>
      <c r="B303" s="284" t="s">
        <v>1524</v>
      </c>
      <c r="C303" s="285" t="s">
        <v>73</v>
      </c>
      <c r="D303" s="277" t="s">
        <v>126</v>
      </c>
      <c r="E303" s="279"/>
      <c r="F303" s="286">
        <v>45899</v>
      </c>
      <c r="G303" s="286">
        <v>46011</v>
      </c>
      <c r="H303" s="287">
        <f t="shared" si="7"/>
        <v>113</v>
      </c>
      <c r="I303" s="291" t="s">
        <v>1522</v>
      </c>
    </row>
    <row r="304" spans="1:9" ht="25.5" x14ac:dyDescent="0.25">
      <c r="A304" s="277">
        <f>+SUBTOTAL(3,$B$257:B304)</f>
        <v>48</v>
      </c>
      <c r="B304" s="284" t="s">
        <v>1524</v>
      </c>
      <c r="C304" s="285" t="s">
        <v>74</v>
      </c>
      <c r="D304" s="277" t="s">
        <v>126</v>
      </c>
      <c r="E304" s="279"/>
      <c r="F304" s="286">
        <v>45899</v>
      </c>
      <c r="G304" s="286">
        <v>46011</v>
      </c>
      <c r="H304" s="287">
        <f t="shared" si="7"/>
        <v>113</v>
      </c>
      <c r="I304" s="291" t="s">
        <v>1630</v>
      </c>
    </row>
    <row r="305" spans="1:9" ht="25.5" x14ac:dyDescent="0.25">
      <c r="A305" s="277">
        <f>+SUBTOTAL(3,$B$257:B305)</f>
        <v>49</v>
      </c>
      <c r="B305" s="284" t="s">
        <v>1524</v>
      </c>
      <c r="C305" s="285" t="s">
        <v>192</v>
      </c>
      <c r="D305" s="277" t="s">
        <v>126</v>
      </c>
      <c r="E305" s="279"/>
      <c r="F305" s="286">
        <v>45899</v>
      </c>
      <c r="G305" s="286">
        <v>46019</v>
      </c>
      <c r="H305" s="287">
        <f t="shared" si="7"/>
        <v>121</v>
      </c>
      <c r="I305" s="291" t="s">
        <v>1631</v>
      </c>
    </row>
    <row r="306" spans="1:9" ht="25.5" x14ac:dyDescent="0.25">
      <c r="A306" s="277">
        <f>+SUBTOTAL(3,$B$257:B306)</f>
        <v>50</v>
      </c>
      <c r="B306" s="284" t="s">
        <v>1524</v>
      </c>
      <c r="C306" s="285" t="s">
        <v>193</v>
      </c>
      <c r="D306" s="277" t="s">
        <v>126</v>
      </c>
      <c r="E306" s="279"/>
      <c r="F306" s="286">
        <v>45899</v>
      </c>
      <c r="G306" s="286">
        <v>46001</v>
      </c>
      <c r="H306" s="287">
        <f t="shared" si="7"/>
        <v>103</v>
      </c>
      <c r="I306" s="291" t="s">
        <v>1522</v>
      </c>
    </row>
    <row r="307" spans="1:9" ht="25.5" x14ac:dyDescent="0.25">
      <c r="A307" s="277">
        <f>+SUBTOTAL(3,$B$257:B307)</f>
        <v>51</v>
      </c>
      <c r="B307" s="284" t="s">
        <v>1524</v>
      </c>
      <c r="C307" s="285" t="s">
        <v>194</v>
      </c>
      <c r="D307" s="277" t="s">
        <v>126</v>
      </c>
      <c r="E307" s="279"/>
      <c r="F307" s="286">
        <v>45899</v>
      </c>
      <c r="G307" s="286">
        <v>46011</v>
      </c>
      <c r="H307" s="287">
        <f t="shared" si="7"/>
        <v>113</v>
      </c>
      <c r="I307" s="291" t="s">
        <v>1522</v>
      </c>
    </row>
    <row r="308" spans="1:9" ht="25.5" x14ac:dyDescent="0.25">
      <c r="A308" s="277">
        <f>+SUBTOTAL(3,$B$257:B308)</f>
        <v>52</v>
      </c>
      <c r="B308" s="284" t="s">
        <v>1524</v>
      </c>
      <c r="C308" s="285" t="s">
        <v>196</v>
      </c>
      <c r="D308" s="277" t="s">
        <v>126</v>
      </c>
      <c r="E308" s="279"/>
      <c r="F308" s="286">
        <v>45899</v>
      </c>
      <c r="G308" s="286">
        <v>45970</v>
      </c>
      <c r="H308" s="287">
        <f t="shared" si="7"/>
        <v>72</v>
      </c>
      <c r="I308" s="291" t="s">
        <v>1611</v>
      </c>
    </row>
    <row r="309" spans="1:9" ht="25.5" x14ac:dyDescent="0.25">
      <c r="A309" s="277">
        <f>+SUBTOTAL(3,$B$257:B309)</f>
        <v>53</v>
      </c>
      <c r="B309" s="284" t="s">
        <v>1524</v>
      </c>
      <c r="C309" s="285" t="s">
        <v>197</v>
      </c>
      <c r="D309" s="277" t="s">
        <v>126</v>
      </c>
      <c r="E309" s="279"/>
      <c r="F309" s="286">
        <v>45899</v>
      </c>
      <c r="G309" s="286">
        <v>45915</v>
      </c>
      <c r="H309" s="287">
        <f t="shared" si="7"/>
        <v>17</v>
      </c>
      <c r="I309" s="291" t="s">
        <v>1522</v>
      </c>
    </row>
    <row r="310" spans="1:9" ht="25.5" x14ac:dyDescent="0.25">
      <c r="A310" s="277">
        <f>+SUBTOTAL(3,$B$257:B310)</f>
        <v>54</v>
      </c>
      <c r="B310" s="284" t="s">
        <v>1524</v>
      </c>
      <c r="C310" s="285" t="s">
        <v>198</v>
      </c>
      <c r="D310" s="277" t="s">
        <v>126</v>
      </c>
      <c r="E310" s="279"/>
      <c r="F310" s="286">
        <v>45899</v>
      </c>
      <c r="G310" s="286">
        <v>45942</v>
      </c>
      <c r="H310" s="287">
        <f t="shared" si="7"/>
        <v>44</v>
      </c>
      <c r="I310" s="291" t="s">
        <v>1522</v>
      </c>
    </row>
    <row r="311" spans="1:9" ht="25.5" x14ac:dyDescent="0.25">
      <c r="A311" s="277">
        <f>+SUBTOTAL(3,$B$257:B311)</f>
        <v>55</v>
      </c>
      <c r="B311" s="284" t="s">
        <v>1524</v>
      </c>
      <c r="C311" s="285" t="s">
        <v>26</v>
      </c>
      <c r="D311" s="277" t="s">
        <v>126</v>
      </c>
      <c r="E311" s="279"/>
      <c r="F311" s="286">
        <v>45899</v>
      </c>
      <c r="G311" s="286">
        <v>45974</v>
      </c>
      <c r="H311" s="287">
        <f t="shared" si="7"/>
        <v>76</v>
      </c>
      <c r="I311" s="291" t="s">
        <v>1522</v>
      </c>
    </row>
    <row r="312" spans="1:9" ht="25.5" x14ac:dyDescent="0.25">
      <c r="A312" s="277">
        <f>+SUBTOTAL(3,$B$257:B312)</f>
        <v>56</v>
      </c>
      <c r="B312" s="284" t="s">
        <v>1524</v>
      </c>
      <c r="C312" s="285" t="s">
        <v>199</v>
      </c>
      <c r="D312" s="277" t="s">
        <v>126</v>
      </c>
      <c r="E312" s="279"/>
      <c r="F312" s="286">
        <v>45899</v>
      </c>
      <c r="G312" s="286">
        <v>45930</v>
      </c>
      <c r="H312" s="287">
        <f t="shared" si="7"/>
        <v>32</v>
      </c>
      <c r="I312" s="291" t="s">
        <v>1522</v>
      </c>
    </row>
    <row r="313" spans="1:9" ht="25.5" x14ac:dyDescent="0.25">
      <c r="A313" s="277">
        <f>+SUBTOTAL(3,$B$257:B313)</f>
        <v>57</v>
      </c>
      <c r="B313" s="284" t="s">
        <v>1524</v>
      </c>
      <c r="C313" s="285" t="s">
        <v>201</v>
      </c>
      <c r="D313" s="277" t="s">
        <v>126</v>
      </c>
      <c r="E313" s="279"/>
      <c r="F313" s="286">
        <v>45899</v>
      </c>
      <c r="G313" s="286">
        <v>46014</v>
      </c>
      <c r="H313" s="287">
        <f t="shared" si="7"/>
        <v>116</v>
      </c>
      <c r="I313" s="291" t="s">
        <v>1522</v>
      </c>
    </row>
    <row r="314" spans="1:9" ht="25.5" x14ac:dyDescent="0.25">
      <c r="A314" s="277">
        <f>+SUBTOTAL(3,$B$257:B314)</f>
        <v>58</v>
      </c>
      <c r="B314" s="284" t="s">
        <v>1524</v>
      </c>
      <c r="C314" s="285" t="s">
        <v>78</v>
      </c>
      <c r="D314" s="277" t="s">
        <v>126</v>
      </c>
      <c r="E314" s="279"/>
      <c r="F314" s="286">
        <v>45899</v>
      </c>
      <c r="G314" s="286">
        <v>46007</v>
      </c>
      <c r="H314" s="287">
        <f t="shared" si="7"/>
        <v>109</v>
      </c>
      <c r="I314" s="291" t="s">
        <v>1522</v>
      </c>
    </row>
    <row r="315" spans="1:9" ht="25.5" x14ac:dyDescent="0.25">
      <c r="A315" s="277">
        <f>+SUBTOTAL(3,$B$257:B315)</f>
        <v>59</v>
      </c>
      <c r="B315" s="284" t="s">
        <v>1524</v>
      </c>
      <c r="C315" s="285" t="s">
        <v>80</v>
      </c>
      <c r="D315" s="277" t="s">
        <v>126</v>
      </c>
      <c r="E315" s="279"/>
      <c r="F315" s="286">
        <v>45899</v>
      </c>
      <c r="G315" s="286">
        <v>45967</v>
      </c>
      <c r="H315" s="287">
        <f t="shared" si="7"/>
        <v>69</v>
      </c>
      <c r="I315" s="291" t="s">
        <v>1522</v>
      </c>
    </row>
    <row r="316" spans="1:9" ht="25.5" x14ac:dyDescent="0.25">
      <c r="A316" s="277">
        <f>+SUBTOTAL(3,$B$257:B316)</f>
        <v>60</v>
      </c>
      <c r="B316" s="284" t="s">
        <v>1524</v>
      </c>
      <c r="C316" s="285" t="s">
        <v>82</v>
      </c>
      <c r="D316" s="277" t="s">
        <v>126</v>
      </c>
      <c r="E316" s="279"/>
      <c r="F316" s="286">
        <v>45899</v>
      </c>
      <c r="G316" s="286">
        <v>45967</v>
      </c>
      <c r="H316" s="287">
        <f t="shared" si="7"/>
        <v>69</v>
      </c>
      <c r="I316" s="291" t="s">
        <v>1522</v>
      </c>
    </row>
    <row r="317" spans="1:9" ht="25.5" x14ac:dyDescent="0.25">
      <c r="A317" s="277">
        <f>+SUBTOTAL(3,$B$257:B317)</f>
        <v>61</v>
      </c>
      <c r="B317" s="284" t="s">
        <v>1524</v>
      </c>
      <c r="C317" s="285" t="s">
        <v>204</v>
      </c>
      <c r="D317" s="277" t="s">
        <v>126</v>
      </c>
      <c r="E317" s="279"/>
      <c r="F317" s="286">
        <v>45899</v>
      </c>
      <c r="G317" s="286">
        <v>45960</v>
      </c>
      <c r="H317" s="287">
        <f t="shared" si="7"/>
        <v>62</v>
      </c>
      <c r="I317" s="291" t="s">
        <v>1522</v>
      </c>
    </row>
    <row r="318" spans="1:9" ht="25.5" x14ac:dyDescent="0.25">
      <c r="A318" s="277">
        <f>+SUBTOTAL(3,$B$257:B318)</f>
        <v>62</v>
      </c>
      <c r="B318" s="284" t="s">
        <v>1524</v>
      </c>
      <c r="C318" s="285" t="s">
        <v>205</v>
      </c>
      <c r="D318" s="277" t="s">
        <v>126</v>
      </c>
      <c r="E318" s="279"/>
      <c r="F318" s="286">
        <v>45899</v>
      </c>
      <c r="G318" s="286">
        <v>45602</v>
      </c>
      <c r="H318" s="287">
        <f t="shared" si="7"/>
        <v>-296</v>
      </c>
      <c r="I318" s="291" t="s">
        <v>1522</v>
      </c>
    </row>
    <row r="319" spans="1:9" ht="25.5" x14ac:dyDescent="0.25">
      <c r="A319" s="277">
        <f>+SUBTOTAL(3,$B$257:B319)</f>
        <v>63</v>
      </c>
      <c r="B319" s="284" t="s">
        <v>1524</v>
      </c>
      <c r="C319" s="285" t="s">
        <v>83</v>
      </c>
      <c r="D319" s="277" t="s">
        <v>126</v>
      </c>
      <c r="E319" s="279"/>
      <c r="F319" s="286">
        <v>45899</v>
      </c>
      <c r="G319" s="286">
        <v>45952</v>
      </c>
      <c r="H319" s="287">
        <f t="shared" si="7"/>
        <v>54</v>
      </c>
      <c r="I319" s="291" t="s">
        <v>1522</v>
      </c>
    </row>
    <row r="320" spans="1:9" ht="25.5" x14ac:dyDescent="0.25">
      <c r="A320" s="277">
        <f>+SUBTOTAL(3,$B$257:B320)</f>
        <v>64</v>
      </c>
      <c r="B320" s="284" t="s">
        <v>1524</v>
      </c>
      <c r="C320" s="285" t="s">
        <v>45</v>
      </c>
      <c r="D320" s="277" t="s">
        <v>126</v>
      </c>
      <c r="E320" s="279"/>
      <c r="F320" s="286">
        <v>45899</v>
      </c>
      <c r="G320" s="286">
        <v>45992</v>
      </c>
      <c r="H320" s="287">
        <f t="shared" si="7"/>
        <v>94</v>
      </c>
      <c r="I320" s="291" t="s">
        <v>1522</v>
      </c>
    </row>
    <row r="321" spans="1:9" ht="25.5" x14ac:dyDescent="0.25">
      <c r="A321" s="277">
        <f>+SUBTOTAL(3,$B$257:B321)</f>
        <v>65</v>
      </c>
      <c r="B321" s="284" t="s">
        <v>1524</v>
      </c>
      <c r="C321" s="285" t="s">
        <v>46</v>
      </c>
      <c r="D321" s="277" t="s">
        <v>126</v>
      </c>
      <c r="E321" s="279"/>
      <c r="F321" s="286">
        <v>45899</v>
      </c>
      <c r="G321" s="286">
        <v>46082</v>
      </c>
      <c r="H321" s="287">
        <f t="shared" si="7"/>
        <v>184</v>
      </c>
      <c r="I321" s="291" t="s">
        <v>1522</v>
      </c>
    </row>
    <row r="322" spans="1:9" ht="25.5" x14ac:dyDescent="0.25">
      <c r="A322" s="277">
        <f>+SUBTOTAL(3,$B$257:B322)</f>
        <v>66</v>
      </c>
      <c r="B322" s="284" t="s">
        <v>1524</v>
      </c>
      <c r="C322" s="285" t="s">
        <v>31</v>
      </c>
      <c r="D322" s="277" t="s">
        <v>126</v>
      </c>
      <c r="E322" s="279"/>
      <c r="F322" s="286">
        <v>45899</v>
      </c>
      <c r="G322" s="286">
        <v>45919</v>
      </c>
      <c r="H322" s="287">
        <f t="shared" si="7"/>
        <v>21</v>
      </c>
      <c r="I322" s="291" t="s">
        <v>1522</v>
      </c>
    </row>
    <row r="323" spans="1:9" ht="25.5" x14ac:dyDescent="0.25">
      <c r="A323" s="277">
        <f>+SUBTOTAL(3,$B$257:B323)</f>
        <v>67</v>
      </c>
      <c r="B323" s="284" t="s">
        <v>1524</v>
      </c>
      <c r="C323" s="285" t="s">
        <v>518</v>
      </c>
      <c r="D323" s="277" t="s">
        <v>126</v>
      </c>
      <c r="E323" s="279"/>
      <c r="F323" s="286">
        <v>45913</v>
      </c>
      <c r="G323" s="286"/>
      <c r="H323" s="287" t="str">
        <f t="shared" si="7"/>
        <v>Awaited</v>
      </c>
      <c r="I323" s="291" t="s">
        <v>1522</v>
      </c>
    </row>
    <row r="324" spans="1:9" ht="25.5" x14ac:dyDescent="0.25">
      <c r="A324" s="277">
        <f>+SUBTOTAL(3,$B$257:B324)</f>
        <v>68</v>
      </c>
      <c r="B324" s="284" t="s">
        <v>1524</v>
      </c>
      <c r="C324" s="285" t="s">
        <v>522</v>
      </c>
      <c r="D324" s="277" t="s">
        <v>126</v>
      </c>
      <c r="E324" s="279"/>
      <c r="F324" s="286">
        <v>45913</v>
      </c>
      <c r="G324" s="286"/>
      <c r="H324" s="287" t="str">
        <f t="shared" si="7"/>
        <v>Awaited</v>
      </c>
      <c r="I324" s="291" t="s">
        <v>1522</v>
      </c>
    </row>
    <row r="325" spans="1:9" ht="25.5" x14ac:dyDescent="0.25">
      <c r="A325" s="277">
        <f>+SUBTOTAL(3,$B$257:B325)</f>
        <v>69</v>
      </c>
      <c r="B325" s="284" t="s">
        <v>1524</v>
      </c>
      <c r="C325" s="285" t="s">
        <v>525</v>
      </c>
      <c r="D325" s="277" t="s">
        <v>126</v>
      </c>
      <c r="E325" s="279"/>
      <c r="F325" s="286">
        <v>45913</v>
      </c>
      <c r="G325" s="286">
        <v>45919</v>
      </c>
      <c r="H325" s="287">
        <f t="shared" si="7"/>
        <v>7</v>
      </c>
      <c r="I325" s="291" t="s">
        <v>1522</v>
      </c>
    </row>
    <row r="326" spans="1:9" ht="25.5" x14ac:dyDescent="0.25">
      <c r="A326" s="277">
        <f>+SUBTOTAL(3,$B$257:B326)</f>
        <v>70</v>
      </c>
      <c r="B326" s="284" t="s">
        <v>1524</v>
      </c>
      <c r="C326" s="285" t="s">
        <v>527</v>
      </c>
      <c r="D326" s="277" t="s">
        <v>126</v>
      </c>
      <c r="E326" s="279"/>
      <c r="F326" s="286">
        <v>45913</v>
      </c>
      <c r="G326" s="286"/>
      <c r="H326" s="287" t="str">
        <f t="shared" si="7"/>
        <v>Awaited</v>
      </c>
      <c r="I326" s="291" t="s">
        <v>1522</v>
      </c>
    </row>
    <row r="327" spans="1:9" ht="38.25" x14ac:dyDescent="0.25">
      <c r="A327" s="277">
        <f>+SUBTOTAL(3,$B$257:B327)</f>
        <v>71</v>
      </c>
      <c r="B327" s="284" t="s">
        <v>1524</v>
      </c>
      <c r="C327" s="285" t="s">
        <v>176</v>
      </c>
      <c r="D327" s="277" t="s">
        <v>126</v>
      </c>
      <c r="E327" s="279"/>
      <c r="F327" s="286">
        <v>45913</v>
      </c>
      <c r="G327" s="286"/>
      <c r="H327" s="287" t="str">
        <f t="shared" si="7"/>
        <v>Awaited</v>
      </c>
      <c r="I327" s="291" t="s">
        <v>1713</v>
      </c>
    </row>
    <row r="328" spans="1:9" ht="38.25" x14ac:dyDescent="0.25">
      <c r="A328" s="277">
        <f>+SUBTOTAL(3,$B$257:B328)</f>
        <v>72</v>
      </c>
      <c r="B328" s="284" t="s">
        <v>1524</v>
      </c>
      <c r="C328" s="285" t="s">
        <v>177</v>
      </c>
      <c r="D328" s="277" t="s">
        <v>126</v>
      </c>
      <c r="E328" s="279"/>
      <c r="F328" s="286">
        <v>45913</v>
      </c>
      <c r="G328" s="286"/>
      <c r="H328" s="287" t="str">
        <f t="shared" si="7"/>
        <v>Awaited</v>
      </c>
      <c r="I328" s="291" t="s">
        <v>1632</v>
      </c>
    </row>
    <row r="329" spans="1:9" ht="25.5" x14ac:dyDescent="0.25">
      <c r="A329" s="277">
        <f>+SUBTOTAL(3,$B$257:B329)</f>
        <v>73</v>
      </c>
      <c r="B329" s="284" t="s">
        <v>1524</v>
      </c>
      <c r="C329" s="285" t="s">
        <v>51</v>
      </c>
      <c r="D329" s="277" t="s">
        <v>126</v>
      </c>
      <c r="E329" s="279"/>
      <c r="F329" s="286">
        <v>45913</v>
      </c>
      <c r="G329" s="286"/>
      <c r="H329" s="287" t="str">
        <f t="shared" si="7"/>
        <v>Awaited</v>
      </c>
      <c r="I329" s="291" t="s">
        <v>1522</v>
      </c>
    </row>
    <row r="330" spans="1:9" ht="25.5" x14ac:dyDescent="0.25">
      <c r="A330" s="277">
        <f>+SUBTOTAL(3,$B$257:B330)</f>
        <v>74</v>
      </c>
      <c r="B330" s="284" t="s">
        <v>1524</v>
      </c>
      <c r="C330" s="285" t="s">
        <v>28</v>
      </c>
      <c r="D330" s="277" t="s">
        <v>126</v>
      </c>
      <c r="E330" s="279"/>
      <c r="F330" s="286">
        <v>45913</v>
      </c>
      <c r="G330" s="286">
        <v>46012</v>
      </c>
      <c r="H330" s="287">
        <f t="shared" si="7"/>
        <v>100</v>
      </c>
      <c r="I330" s="291" t="s">
        <v>1522</v>
      </c>
    </row>
    <row r="331" spans="1:9" ht="25.5" x14ac:dyDescent="0.25">
      <c r="A331" s="277">
        <f>+SUBTOTAL(3,$B$257:B331)</f>
        <v>75</v>
      </c>
      <c r="B331" s="284" t="s">
        <v>1524</v>
      </c>
      <c r="C331" s="285" t="s">
        <v>52</v>
      </c>
      <c r="D331" s="277" t="s">
        <v>126</v>
      </c>
      <c r="E331" s="279"/>
      <c r="F331" s="286">
        <v>45913</v>
      </c>
      <c r="G331" s="286">
        <v>46024</v>
      </c>
      <c r="H331" s="287">
        <f t="shared" si="7"/>
        <v>112</v>
      </c>
      <c r="I331" s="291" t="s">
        <v>1522</v>
      </c>
    </row>
    <row r="332" spans="1:9" ht="25.5" x14ac:dyDescent="0.25">
      <c r="A332" s="277">
        <f>+SUBTOTAL(3,$B$257:B332)</f>
        <v>76</v>
      </c>
      <c r="B332" s="284" t="s">
        <v>1524</v>
      </c>
      <c r="C332" s="285" t="s">
        <v>53</v>
      </c>
      <c r="D332" s="277" t="s">
        <v>126</v>
      </c>
      <c r="E332" s="279"/>
      <c r="F332" s="286">
        <v>45913</v>
      </c>
      <c r="G332" s="286"/>
      <c r="H332" s="287" t="str">
        <f t="shared" si="7"/>
        <v>Awaited</v>
      </c>
      <c r="I332" s="291" t="s">
        <v>1522</v>
      </c>
    </row>
    <row r="333" spans="1:9" ht="25.5" x14ac:dyDescent="0.25">
      <c r="A333" s="277">
        <f>+SUBTOTAL(3,$B$257:B333)</f>
        <v>77</v>
      </c>
      <c r="B333" s="284" t="s">
        <v>1524</v>
      </c>
      <c r="C333" s="285" t="s">
        <v>54</v>
      </c>
      <c r="D333" s="277" t="s">
        <v>126</v>
      </c>
      <c r="E333" s="279"/>
      <c r="F333" s="286">
        <v>45913</v>
      </c>
      <c r="G333" s="286">
        <v>46016</v>
      </c>
      <c r="H333" s="287">
        <f t="shared" si="7"/>
        <v>104</v>
      </c>
      <c r="I333" s="291" t="s">
        <v>1522</v>
      </c>
    </row>
    <row r="334" spans="1:9" ht="25.5" x14ac:dyDescent="0.25">
      <c r="A334" s="277">
        <f>+SUBTOTAL(3,$B$257:B334)</f>
        <v>78</v>
      </c>
      <c r="B334" s="284" t="s">
        <v>1524</v>
      </c>
      <c r="C334" s="285" t="s">
        <v>25</v>
      </c>
      <c r="D334" s="277" t="s">
        <v>126</v>
      </c>
      <c r="E334" s="279"/>
      <c r="F334" s="286">
        <v>45913</v>
      </c>
      <c r="G334" s="286">
        <v>46012</v>
      </c>
      <c r="H334" s="287">
        <f t="shared" si="7"/>
        <v>100</v>
      </c>
      <c r="I334" s="291" t="s">
        <v>1522</v>
      </c>
    </row>
    <row r="335" spans="1:9" ht="25.5" x14ac:dyDescent="0.25">
      <c r="A335" s="277">
        <f>+SUBTOTAL(3,$B$257:B335)</f>
        <v>79</v>
      </c>
      <c r="B335" s="284" t="s">
        <v>1524</v>
      </c>
      <c r="C335" s="285" t="s">
        <v>55</v>
      </c>
      <c r="D335" s="277" t="s">
        <v>126</v>
      </c>
      <c r="E335" s="279"/>
      <c r="F335" s="286">
        <v>45913</v>
      </c>
      <c r="G335" s="286">
        <v>46006</v>
      </c>
      <c r="H335" s="287">
        <f t="shared" si="7"/>
        <v>94</v>
      </c>
      <c r="I335" s="291" t="s">
        <v>1522</v>
      </c>
    </row>
    <row r="336" spans="1:9" ht="25.5" x14ac:dyDescent="0.25">
      <c r="A336" s="277">
        <f>+SUBTOTAL(3,$B$257:B336)</f>
        <v>80</v>
      </c>
      <c r="B336" s="284" t="s">
        <v>1524</v>
      </c>
      <c r="C336" s="285" t="s">
        <v>56</v>
      </c>
      <c r="D336" s="277" t="s">
        <v>126</v>
      </c>
      <c r="E336" s="279"/>
      <c r="F336" s="286">
        <v>45913</v>
      </c>
      <c r="G336" s="286">
        <v>46069</v>
      </c>
      <c r="H336" s="287">
        <f t="shared" si="7"/>
        <v>157</v>
      </c>
      <c r="I336" s="291" t="s">
        <v>1522</v>
      </c>
    </row>
    <row r="337" spans="1:9" ht="25.5" x14ac:dyDescent="0.25">
      <c r="A337" s="277">
        <f>+SUBTOTAL(3,$B$257:B337)</f>
        <v>81</v>
      </c>
      <c r="B337" s="284" t="s">
        <v>1524</v>
      </c>
      <c r="C337" s="285" t="s">
        <v>178</v>
      </c>
      <c r="D337" s="277" t="s">
        <v>126</v>
      </c>
      <c r="E337" s="279"/>
      <c r="F337" s="286">
        <v>45913</v>
      </c>
      <c r="G337" s="286"/>
      <c r="H337" s="287" t="str">
        <f t="shared" si="7"/>
        <v>Awaited</v>
      </c>
      <c r="I337" s="291" t="s">
        <v>1522</v>
      </c>
    </row>
    <row r="338" spans="1:9" ht="25.5" x14ac:dyDescent="0.25">
      <c r="A338" s="277">
        <f>+SUBTOTAL(3,$B$257:B338)</f>
        <v>82</v>
      </c>
      <c r="B338" s="284" t="s">
        <v>1524</v>
      </c>
      <c r="C338" s="285" t="s">
        <v>536</v>
      </c>
      <c r="D338" s="277" t="s">
        <v>126</v>
      </c>
      <c r="E338" s="279" t="s">
        <v>1390</v>
      </c>
      <c r="F338" s="286">
        <v>45943</v>
      </c>
      <c r="G338" s="286">
        <v>45967</v>
      </c>
      <c r="H338" s="287">
        <f t="shared" si="7"/>
        <v>25</v>
      </c>
      <c r="I338" s="291" t="s">
        <v>1595</v>
      </c>
    </row>
    <row r="339" spans="1:9" ht="25.5" x14ac:dyDescent="0.25">
      <c r="A339" s="277">
        <f>+SUBTOTAL(3,$B$257:B339)</f>
        <v>83</v>
      </c>
      <c r="B339" s="284" t="s">
        <v>1524</v>
      </c>
      <c r="C339" s="285" t="s">
        <v>515</v>
      </c>
      <c r="D339" s="277" t="s">
        <v>126</v>
      </c>
      <c r="E339" s="279"/>
      <c r="F339" s="286">
        <v>45992</v>
      </c>
      <c r="G339" s="286">
        <v>46014</v>
      </c>
      <c r="H339" s="287">
        <f t="shared" si="7"/>
        <v>23</v>
      </c>
      <c r="I339" s="291" t="s">
        <v>1522</v>
      </c>
    </row>
    <row r="340" spans="1:9" ht="25.5" x14ac:dyDescent="0.25">
      <c r="A340" s="277">
        <f>+SUBTOTAL(3,$B$257:B340)</f>
        <v>84</v>
      </c>
      <c r="B340" s="284" t="s">
        <v>1524</v>
      </c>
      <c r="C340" s="285" t="s">
        <v>526</v>
      </c>
      <c r="D340" s="277" t="s">
        <v>126</v>
      </c>
      <c r="E340" s="279"/>
      <c r="F340" s="286">
        <v>45992</v>
      </c>
      <c r="G340" s="286"/>
      <c r="H340" s="287" t="str">
        <f t="shared" si="7"/>
        <v>Awaited</v>
      </c>
      <c r="I340" s="291" t="s">
        <v>1522</v>
      </c>
    </row>
    <row r="341" spans="1:9" ht="25.5" x14ac:dyDescent="0.25">
      <c r="A341" s="277">
        <f>+SUBTOTAL(3,$B$257:B341)</f>
        <v>85</v>
      </c>
      <c r="B341" s="284" t="s">
        <v>1524</v>
      </c>
      <c r="C341" s="285" t="s">
        <v>175</v>
      </c>
      <c r="D341" s="277" t="s">
        <v>126</v>
      </c>
      <c r="E341" s="279"/>
      <c r="F341" s="286">
        <v>45992</v>
      </c>
      <c r="G341" s="286"/>
      <c r="H341" s="287" t="str">
        <f t="shared" si="7"/>
        <v>Awaited</v>
      </c>
      <c r="I341" s="291" t="s">
        <v>1522</v>
      </c>
    </row>
    <row r="342" spans="1:9" ht="25.5" x14ac:dyDescent="0.25">
      <c r="A342" s="277">
        <f>+SUBTOTAL(3,$B$257:B342)</f>
        <v>86</v>
      </c>
      <c r="B342" s="284" t="s">
        <v>1524</v>
      </c>
      <c r="C342" s="285" t="s">
        <v>50</v>
      </c>
      <c r="D342" s="277" t="s">
        <v>126</v>
      </c>
      <c r="E342" s="279"/>
      <c r="F342" s="286">
        <v>45992</v>
      </c>
      <c r="G342" s="286"/>
      <c r="H342" s="287" t="str">
        <f t="shared" si="7"/>
        <v>Awaited</v>
      </c>
      <c r="I342" s="291" t="s">
        <v>1522</v>
      </c>
    </row>
    <row r="343" spans="1:9" ht="25.5" x14ac:dyDescent="0.25">
      <c r="A343" s="277">
        <f>+SUBTOTAL(3,$B$257:B343)</f>
        <v>87</v>
      </c>
      <c r="B343" s="284" t="s">
        <v>1524</v>
      </c>
      <c r="C343" s="285" t="s">
        <v>528</v>
      </c>
      <c r="D343" s="277" t="s">
        <v>126</v>
      </c>
      <c r="E343" s="279"/>
      <c r="F343" s="286">
        <v>45992</v>
      </c>
      <c r="G343" s="286">
        <v>46089</v>
      </c>
      <c r="H343" s="287"/>
      <c r="I343" s="291" t="s">
        <v>1522</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26" t="s">
        <v>266</v>
      </c>
      <c r="B346" s="926"/>
      <c r="C346" s="926"/>
      <c r="D346" s="926"/>
      <c r="E346" s="926"/>
      <c r="F346" s="926"/>
      <c r="G346" s="926"/>
      <c r="H346" s="926"/>
      <c r="I346" s="926"/>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26" t="s">
        <v>342</v>
      </c>
      <c r="B352" s="926"/>
      <c r="C352" s="926"/>
      <c r="D352" s="926"/>
      <c r="E352" s="926"/>
      <c r="F352" s="926"/>
      <c r="G352" s="926"/>
      <c r="H352" s="926"/>
      <c r="I352" s="926"/>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1380</v>
      </c>
      <c r="C354" s="285" t="s">
        <v>851</v>
      </c>
      <c r="D354" s="279" t="s">
        <v>342</v>
      </c>
      <c r="E354" s="279" t="s">
        <v>1421</v>
      </c>
      <c r="F354" s="299">
        <v>45801</v>
      </c>
      <c r="G354" s="299">
        <v>45803</v>
      </c>
      <c r="H354" s="290">
        <f t="shared" ref="H354:H364" si="9">+IF(G354="","Awaited",_xlfn.DAYS(G354,F354)+1)</f>
        <v>3</v>
      </c>
      <c r="I354" s="300"/>
    </row>
    <row r="355" spans="1:9" ht="51" x14ac:dyDescent="0.25">
      <c r="A355" s="277">
        <f>+SUBTOTAL(3,$B$354:B355)</f>
        <v>2</v>
      </c>
      <c r="B355" s="284" t="s">
        <v>1419</v>
      </c>
      <c r="C355" s="277" t="s">
        <v>1420</v>
      </c>
      <c r="D355" s="279" t="s">
        <v>342</v>
      </c>
      <c r="E355" s="279" t="s">
        <v>1421</v>
      </c>
      <c r="F355" s="299">
        <v>45804</v>
      </c>
      <c r="G355" s="299">
        <v>45825</v>
      </c>
      <c r="H355" s="290">
        <f t="shared" si="9"/>
        <v>22</v>
      </c>
      <c r="I355" s="300" t="s">
        <v>1422</v>
      </c>
    </row>
    <row r="356" spans="1:9" ht="63.75" x14ac:dyDescent="0.25">
      <c r="A356" s="277">
        <f>+SUBTOTAL(3,$B$354:B356)</f>
        <v>3</v>
      </c>
      <c r="B356" s="284" t="s">
        <v>1604</v>
      </c>
      <c r="C356" s="277" t="s">
        <v>1605</v>
      </c>
      <c r="D356" s="279" t="s">
        <v>342</v>
      </c>
      <c r="E356" s="279" t="s">
        <v>1607</v>
      </c>
      <c r="F356" s="299">
        <v>45955</v>
      </c>
      <c r="G356" s="299">
        <v>45961</v>
      </c>
      <c r="H356" s="290">
        <f t="shared" si="9"/>
        <v>7</v>
      </c>
      <c r="I356" s="288" t="s">
        <v>1606</v>
      </c>
    </row>
    <row r="357" spans="1:9" ht="38.25" x14ac:dyDescent="0.25">
      <c r="A357" s="277">
        <f>+SUBTOTAL(3,$B$354:B357)</f>
        <v>4</v>
      </c>
      <c r="B357" s="284" t="s">
        <v>1614</v>
      </c>
      <c r="C357" s="277" t="s">
        <v>1615</v>
      </c>
      <c r="D357" s="279" t="s">
        <v>342</v>
      </c>
      <c r="E357" s="279" t="s">
        <v>1607</v>
      </c>
      <c r="F357" s="299">
        <v>45973</v>
      </c>
      <c r="G357" s="299">
        <v>45974</v>
      </c>
      <c r="H357" s="290">
        <f t="shared" si="9"/>
        <v>2</v>
      </c>
      <c r="I357" s="288" t="s">
        <v>1616</v>
      </c>
    </row>
    <row r="358" spans="1:9" ht="38.25" x14ac:dyDescent="0.25">
      <c r="A358" s="277">
        <f>+SUBTOTAL(3,$B$354:B358)</f>
        <v>5</v>
      </c>
      <c r="B358" s="284" t="s">
        <v>1627</v>
      </c>
      <c r="C358" s="277" t="s">
        <v>1615</v>
      </c>
      <c r="D358" s="279" t="s">
        <v>342</v>
      </c>
      <c r="E358" s="279" t="s">
        <v>1607</v>
      </c>
      <c r="F358" s="299">
        <v>45994</v>
      </c>
      <c r="G358" s="299">
        <v>46000</v>
      </c>
      <c r="H358" s="290">
        <f t="shared" si="9"/>
        <v>7</v>
      </c>
      <c r="I358" s="288" t="s">
        <v>1655</v>
      </c>
    </row>
    <row r="359" spans="1:9" ht="38.25" x14ac:dyDescent="0.25">
      <c r="A359" s="277">
        <f>+SUBTOTAL(3,$B$354:B359)</f>
        <v>6</v>
      </c>
      <c r="B359" s="284" t="s">
        <v>1649</v>
      </c>
      <c r="C359" s="277" t="s">
        <v>1650</v>
      </c>
      <c r="D359" s="279" t="s">
        <v>342</v>
      </c>
      <c r="E359" s="279" t="s">
        <v>1610</v>
      </c>
      <c r="F359" s="299">
        <v>45979</v>
      </c>
      <c r="G359" s="299">
        <v>46034</v>
      </c>
      <c r="H359" s="290">
        <f t="shared" si="9"/>
        <v>56</v>
      </c>
      <c r="I359" s="288" t="s">
        <v>1656</v>
      </c>
    </row>
    <row r="360" spans="1:9" ht="38.25" x14ac:dyDescent="0.25">
      <c r="A360" s="277">
        <f>+SUBTOTAL(3,$B$354:B360)</f>
        <v>7</v>
      </c>
      <c r="B360" s="284" t="s">
        <v>1380</v>
      </c>
      <c r="C360" s="773" t="s">
        <v>851</v>
      </c>
      <c r="D360" s="279" t="s">
        <v>342</v>
      </c>
      <c r="E360" s="279" t="s">
        <v>1638</v>
      </c>
      <c r="F360" s="299">
        <v>45667</v>
      </c>
      <c r="G360" s="299">
        <v>45964</v>
      </c>
      <c r="H360" s="290">
        <f t="shared" si="9"/>
        <v>298</v>
      </c>
      <c r="I360" s="288" t="s">
        <v>1651</v>
      </c>
    </row>
    <row r="361" spans="1:9" ht="38.25" x14ac:dyDescent="0.25">
      <c r="A361" s="277">
        <f>+SUBTOTAL(3,$B$354:B361)</f>
        <v>8</v>
      </c>
      <c r="B361" s="284" t="s">
        <v>1652</v>
      </c>
      <c r="C361" s="279" t="s">
        <v>1653</v>
      </c>
      <c r="D361" s="279" t="s">
        <v>342</v>
      </c>
      <c r="E361" s="279" t="s">
        <v>1607</v>
      </c>
      <c r="F361" s="299">
        <v>46023</v>
      </c>
      <c r="G361" s="299"/>
      <c r="H361" s="290" t="str">
        <f t="shared" si="9"/>
        <v>Awaited</v>
      </c>
      <c r="I361" s="288" t="s">
        <v>1654</v>
      </c>
    </row>
    <row r="362" spans="1:9" ht="25.5" x14ac:dyDescent="0.25">
      <c r="A362" s="277">
        <f>+SUBTOTAL(3,$B$354:B362)</f>
        <v>9</v>
      </c>
      <c r="B362" s="284" t="s">
        <v>1715</v>
      </c>
      <c r="C362" s="279" t="s">
        <v>1716</v>
      </c>
      <c r="D362" s="279" t="s">
        <v>342</v>
      </c>
      <c r="E362" s="279" t="s">
        <v>1638</v>
      </c>
      <c r="F362" s="299">
        <v>46045</v>
      </c>
      <c r="G362" s="299">
        <v>46057</v>
      </c>
      <c r="H362" s="290">
        <f t="shared" si="9"/>
        <v>13</v>
      </c>
      <c r="I362" s="288" t="s">
        <v>1654</v>
      </c>
    </row>
    <row r="363" spans="1:9" ht="38.25" x14ac:dyDescent="0.25">
      <c r="A363" s="277">
        <f>+SUBTOTAL(3,$B$354:B363)</f>
        <v>10</v>
      </c>
      <c r="B363" s="284" t="s">
        <v>1717</v>
      </c>
      <c r="C363" s="279" t="s">
        <v>1718</v>
      </c>
      <c r="D363" s="279" t="s">
        <v>342</v>
      </c>
      <c r="E363" s="279" t="s">
        <v>1607</v>
      </c>
      <c r="F363" s="299">
        <v>46054</v>
      </c>
      <c r="G363" s="299"/>
      <c r="H363" s="290" t="str">
        <f t="shared" si="9"/>
        <v>Awaited</v>
      </c>
      <c r="I363" s="288" t="s">
        <v>1734</v>
      </c>
    </row>
    <row r="364" spans="1:9" x14ac:dyDescent="0.25">
      <c r="A364" s="277">
        <v>8</v>
      </c>
      <c r="B364" s="284" t="s">
        <v>1729</v>
      </c>
      <c r="C364" s="279" t="s">
        <v>1730</v>
      </c>
      <c r="D364" s="279" t="s">
        <v>342</v>
      </c>
      <c r="E364" s="279"/>
      <c r="F364" s="299">
        <v>46076</v>
      </c>
      <c r="G364" s="299"/>
      <c r="H364" s="290" t="str">
        <f t="shared" si="9"/>
        <v>Awaited</v>
      </c>
      <c r="I364" s="288" t="s">
        <v>1654</v>
      </c>
    </row>
    <row r="365" spans="1:9" x14ac:dyDescent="0.25">
      <c r="A365" s="277">
        <v>9</v>
      </c>
      <c r="B365" s="284" t="s">
        <v>1729</v>
      </c>
      <c r="C365" s="279" t="s">
        <v>1731</v>
      </c>
      <c r="D365" s="279" t="s">
        <v>342</v>
      </c>
      <c r="E365" s="279"/>
      <c r="F365" s="299">
        <v>46076</v>
      </c>
      <c r="G365" s="299"/>
      <c r="H365" s="290" t="str">
        <f t="shared" ref="H365:H367" si="10">+IF(G365="","Awaited",_xlfn.DAYS(G365,F365)+1)</f>
        <v>Awaited</v>
      </c>
      <c r="I365" s="288" t="s">
        <v>1654</v>
      </c>
    </row>
    <row r="366" spans="1:9" ht="25.5" x14ac:dyDescent="0.25">
      <c r="A366" s="277">
        <v>10</v>
      </c>
      <c r="B366" s="284" t="s">
        <v>1732</v>
      </c>
      <c r="C366" s="279" t="s">
        <v>1733</v>
      </c>
      <c r="D366" s="279" t="s">
        <v>342</v>
      </c>
      <c r="E366" s="279" t="s">
        <v>1657</v>
      </c>
      <c r="F366" s="299">
        <v>46076</v>
      </c>
      <c r="G366" s="299"/>
      <c r="H366" s="290" t="str">
        <f t="shared" si="10"/>
        <v>Awaited</v>
      </c>
      <c r="I366" s="288" t="s">
        <v>1654</v>
      </c>
    </row>
    <row r="367" spans="1:9" ht="25.5" x14ac:dyDescent="0.25">
      <c r="A367" s="277">
        <v>11</v>
      </c>
      <c r="B367" s="284" t="s">
        <v>2276</v>
      </c>
      <c r="C367" s="279" t="s">
        <v>2277</v>
      </c>
      <c r="D367" s="279" t="s">
        <v>342</v>
      </c>
      <c r="E367" s="279"/>
      <c r="F367" s="299">
        <v>46091</v>
      </c>
      <c r="G367" s="299"/>
      <c r="H367" s="290" t="str">
        <f t="shared" si="10"/>
        <v>Awaited</v>
      </c>
      <c r="I367" s="288" t="s">
        <v>1654</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1 C37:C38 C2 C5 C251:C254 C13:C14 C368:C1048576">
    <cfRule type="duplicateValues" dxfId="200" priority="10772"/>
  </conditionalFormatting>
  <conditionalFormatting sqref="C351 C37:C38 C2:C5 C251:C254 C13:C14 C368:C1048576">
    <cfRule type="duplicateValues" dxfId="199" priority="10769"/>
  </conditionalFormatting>
  <conditionalFormatting sqref="C353:C354">
    <cfRule type="duplicateValues" dxfId="198" priority="6"/>
    <cfRule type="duplicateValues" dxfId="197" priority="7"/>
  </conditionalFormatting>
  <conditionalFormatting sqref="C355:C367">
    <cfRule type="duplicateValues" dxfId="196" priority="2"/>
    <cfRule type="duplicateValues" dxfId="195" priority="4"/>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7">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37" activePane="bottomRight" state="frozen"/>
      <selection activeCell="J19" sqref="J19"/>
      <selection pane="topRight" activeCell="J19" sqref="J19"/>
      <selection pane="bottomLeft" activeCell="J19" sqref="J19"/>
      <selection pane="bottomRight" activeCell="H149" sqref="H149"/>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1258</v>
      </c>
      <c r="M1" s="932" t="s">
        <v>1372</v>
      </c>
      <c r="N1" s="932"/>
      <c r="O1" s="932"/>
      <c r="P1" s="932"/>
      <c r="Q1" s="932"/>
      <c r="R1" s="932"/>
      <c r="S1" s="932"/>
      <c r="T1" s="932"/>
      <c r="U1" s="932"/>
      <c r="V1" s="932"/>
      <c r="W1" s="932"/>
      <c r="X1" s="932"/>
      <c r="Y1" s="932"/>
      <c r="Z1" s="932"/>
      <c r="AA1" s="932"/>
      <c r="AB1" s="932"/>
      <c r="AC1" s="932"/>
      <c r="AD1" s="932"/>
      <c r="AE1" s="932"/>
      <c r="AF1" s="932"/>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33" t="s">
        <v>1191</v>
      </c>
      <c r="B2" s="934"/>
      <c r="C2" s="933"/>
      <c r="D2" s="933"/>
      <c r="E2" s="933"/>
      <c r="F2" s="933"/>
      <c r="G2" s="933"/>
      <c r="H2" s="933"/>
      <c r="I2" s="934" t="s">
        <v>1639</v>
      </c>
      <c r="J2" s="934"/>
      <c r="K2" s="934"/>
      <c r="L2" s="654"/>
      <c r="M2" s="931" t="s">
        <v>10</v>
      </c>
      <c r="N2" s="931"/>
      <c r="O2" s="931"/>
      <c r="P2" s="931"/>
      <c r="Q2" s="931"/>
      <c r="R2" s="931"/>
      <c r="S2" s="931" t="s">
        <v>126</v>
      </c>
      <c r="T2" s="931"/>
      <c r="U2" s="931"/>
      <c r="V2" s="931"/>
      <c r="W2" s="931"/>
      <c r="X2" s="931"/>
      <c r="Y2" s="931"/>
      <c r="Z2" s="930" t="s">
        <v>342</v>
      </c>
      <c r="AA2" s="930"/>
      <c r="AB2" s="930"/>
      <c r="AC2" s="930"/>
      <c r="AD2" s="930"/>
      <c r="AE2" s="930"/>
      <c r="AF2" s="930"/>
    </row>
    <row r="3" spans="1:74" ht="26.25" customHeight="1" x14ac:dyDescent="0.25">
      <c r="A3" s="668" t="s">
        <v>301</v>
      </c>
      <c r="B3" s="668" t="s">
        <v>1189</v>
      </c>
      <c r="C3" s="430" t="s">
        <v>138</v>
      </c>
      <c r="D3" s="430" t="s">
        <v>1293</v>
      </c>
      <c r="E3" s="430" t="s">
        <v>1281</v>
      </c>
      <c r="F3" s="430" t="s">
        <v>435</v>
      </c>
      <c r="G3" s="430" t="s">
        <v>433</v>
      </c>
      <c r="H3" s="430" t="s">
        <v>1190</v>
      </c>
      <c r="I3" s="668" t="s">
        <v>1646</v>
      </c>
      <c r="J3" s="668" t="s">
        <v>1645</v>
      </c>
      <c r="K3" s="668" t="s">
        <v>1644</v>
      </c>
      <c r="L3" s="654" t="s">
        <v>1573</v>
      </c>
      <c r="M3" s="420" t="s">
        <v>1343</v>
      </c>
      <c r="N3" s="420" t="s">
        <v>19</v>
      </c>
      <c r="O3" s="420" t="s">
        <v>575</v>
      </c>
      <c r="P3" s="420" t="s">
        <v>124</v>
      </c>
      <c r="Q3" s="420" t="s">
        <v>1280</v>
      </c>
      <c r="R3" s="499" t="s">
        <v>129</v>
      </c>
      <c r="S3" s="420" t="s">
        <v>19</v>
      </c>
      <c r="T3" s="420" t="s">
        <v>575</v>
      </c>
      <c r="U3" s="420" t="s">
        <v>124</v>
      </c>
      <c r="V3" s="420" t="s">
        <v>1280</v>
      </c>
      <c r="W3" s="499" t="s">
        <v>129</v>
      </c>
      <c r="X3" s="731" t="s">
        <v>1371</v>
      </c>
      <c r="Y3" s="420" t="s">
        <v>16</v>
      </c>
      <c r="Z3" s="420" t="s">
        <v>1641</v>
      </c>
      <c r="AA3" s="420" t="s">
        <v>417</v>
      </c>
      <c r="AB3" s="420" t="s">
        <v>124</v>
      </c>
      <c r="AC3" s="420" t="s">
        <v>1280</v>
      </c>
      <c r="AD3" s="420" t="s">
        <v>129</v>
      </c>
      <c r="AE3" s="420" t="s">
        <v>1642</v>
      </c>
      <c r="AF3" s="420" t="s">
        <v>1643</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1294</v>
      </c>
      <c r="E4" s="462">
        <f>'Visual chart Edit'!I7</f>
        <v>122</v>
      </c>
      <c r="F4" s="410" t="str">
        <f>'Visual chart Edit'!K7</f>
        <v>DRY</v>
      </c>
      <c r="G4" s="410" t="str">
        <f>'Visual chart Edit'!L7</f>
        <v>E</v>
      </c>
      <c r="H4" s="410"/>
      <c r="I4" s="410"/>
      <c r="J4" s="410"/>
      <c r="K4" s="410"/>
      <c r="M4" s="504" t="s">
        <v>1640</v>
      </c>
      <c r="N4" s="505">
        <f t="shared" ref="N4:X4" si="0">+SUM(N5:N53)</f>
        <v>485</v>
      </c>
      <c r="O4" s="505">
        <f t="shared" si="0"/>
        <v>485</v>
      </c>
      <c r="P4" s="505">
        <f t="shared" si="0"/>
        <v>0</v>
      </c>
      <c r="Q4" s="505">
        <f t="shared" si="0"/>
        <v>0</v>
      </c>
      <c r="R4" s="505">
        <f t="shared" si="0"/>
        <v>0</v>
      </c>
      <c r="S4" s="505">
        <f t="shared" si="0"/>
        <v>485</v>
      </c>
      <c r="T4" s="505">
        <f t="shared" si="0"/>
        <v>469</v>
      </c>
      <c r="U4" s="505">
        <f t="shared" si="0"/>
        <v>1</v>
      </c>
      <c r="V4" s="505">
        <f t="shared" si="0"/>
        <v>0</v>
      </c>
      <c r="W4" s="505">
        <f t="shared" si="0"/>
        <v>14</v>
      </c>
      <c r="X4" s="505">
        <f t="shared" si="0"/>
        <v>1</v>
      </c>
      <c r="Y4" s="410">
        <f>S4-T4</f>
        <v>16</v>
      </c>
      <c r="Z4" s="730">
        <f>+SUM(Z5:Z53)</f>
        <v>191.39264299999996</v>
      </c>
      <c r="AA4" s="730">
        <f t="shared" ref="AA4:AF4" si="1">+SUM(AA5:AA53)</f>
        <v>85.831940000000017</v>
      </c>
      <c r="AB4" s="730">
        <f t="shared" si="1"/>
        <v>0</v>
      </c>
      <c r="AC4" s="730">
        <f t="shared" si="1"/>
        <v>0</v>
      </c>
      <c r="AD4" s="730">
        <f t="shared" si="1"/>
        <v>0</v>
      </c>
      <c r="AE4" s="730">
        <f t="shared" si="1"/>
        <v>6.4497999999999998</v>
      </c>
      <c r="AF4" s="730">
        <f t="shared" si="1"/>
        <v>99.110903000000022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1294</v>
      </c>
      <c r="E5" s="462">
        <f>'Visual chart Edit'!I8</f>
        <v>90</v>
      </c>
      <c r="F5" s="410" t="str">
        <f>'Visual chart Edit'!K8</f>
        <v>DRY</v>
      </c>
      <c r="G5" s="410" t="str">
        <f>'Visual chart Edit'!L8</f>
        <v>E</v>
      </c>
      <c r="H5" s="410"/>
      <c r="I5" s="410"/>
      <c r="J5" s="410"/>
      <c r="K5" s="410"/>
      <c r="M5" s="501" t="s">
        <v>1294</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30">
        <f>+SUMIFS($E$4:$E$488,$D$4:$D$488,M5)/1000</f>
        <v>5.6287000000000011</v>
      </c>
      <c r="AA5" s="730">
        <f>+SUMIFS($E$4:$E$488,$D$4:$D$488,M5,$H$4:$H$488,$AA$3)/1000</f>
        <v>5.4167000000000005</v>
      </c>
      <c r="AB5" s="730">
        <f>+SUMIFS($E$4:$E$488,$D$4:$D$488,M5,$H$4:$H$488,$AB$3)/1000</f>
        <v>0</v>
      </c>
      <c r="AC5" s="730">
        <f>+SUMIFS($E$4:$E$488,$D$4:$D$488,M5,$H$4:$H$488,$AC$3)/1000</f>
        <v>0</v>
      </c>
      <c r="AD5" s="730">
        <f>+SUMIFS($E$4:$E$488,$D$4:$D$488,M5,$H$4:$H$488,$AD$3)/1000</f>
        <v>0</v>
      </c>
      <c r="AE5" s="730">
        <f>+SUMIFS($E$4:$E$488,$D$4:$D$488,M5,$H$4:$H$488,$AE$3)/1000</f>
        <v>0</v>
      </c>
      <c r="AF5" s="591">
        <f>Z5-SUM(AA5:AE5)</f>
        <v>0.21200000000000063</v>
      </c>
      <c r="AG5"/>
    </row>
    <row r="6" spans="1:74" ht="15" x14ac:dyDescent="0.25">
      <c r="A6" s="410">
        <f>+SUBTOTAL(3,$B$4:B6)</f>
        <v>3</v>
      </c>
      <c r="B6" s="410" t="str">
        <f>'Visual chart Edit'!B9</f>
        <v>1A/1</v>
      </c>
      <c r="C6" s="410" t="str">
        <f>'Visual chart Edit'!C9</f>
        <v>DA+6</v>
      </c>
      <c r="D6" s="410" t="s">
        <v>1294</v>
      </c>
      <c r="E6" s="462">
        <f>'Visual chart Edit'!I9</f>
        <v>277.7</v>
      </c>
      <c r="F6" s="410" t="str">
        <f>'Visual chart Edit'!K9</f>
        <v>DFR</v>
      </c>
      <c r="G6" s="410" t="str">
        <f>'Visual chart Edit'!L9</f>
        <v>E</v>
      </c>
      <c r="H6" s="410" t="s">
        <v>417</v>
      </c>
      <c r="I6" s="410" t="s">
        <v>417</v>
      </c>
      <c r="J6" s="410" t="s">
        <v>417</v>
      </c>
      <c r="K6" s="410"/>
      <c r="M6" s="501" t="s">
        <v>1295</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30">
        <f t="shared" ref="Z6:Z53" si="14">+SUMIFS($E$4:$E$488,$D$4:$D$488,M6)/1000</f>
        <v>7.9500999999999982</v>
      </c>
      <c r="AA6" s="730">
        <f t="shared" ref="AA6:AA53" si="15">+SUMIFS($E$4:$E$488,$D$4:$D$488,M6,$H$4:$H$488,$AA$3)/1000</f>
        <v>2.0596999999999999</v>
      </c>
      <c r="AB6" s="730">
        <f t="shared" ref="AB6:AB53" si="16">+SUMIFS($E$4:$E$488,$D$4:$D$488,M6,$H$4:$H$488,$AB$3)/1000</f>
        <v>0</v>
      </c>
      <c r="AC6" s="730">
        <f t="shared" ref="AC6:AC53" si="17">+SUMIFS($E$4:$E$488,$D$4:$D$488,M6,$H$4:$H$488,$AC$3)/1000</f>
        <v>0</v>
      </c>
      <c r="AD6" s="730">
        <f t="shared" ref="AD6:AD53" si="18">+SUMIFS($E$4:$E$488,$D$4:$D$488,M6,$H$4:$H$488,$AD$3)/1000</f>
        <v>0</v>
      </c>
      <c r="AE6" s="730">
        <f t="shared" ref="AE6:AE53" si="19">+SUMIFS($E$4:$E$488,$D$4:$D$488,M6,$H$4:$H$488,$AE$3)/1000</f>
        <v>0</v>
      </c>
      <c r="AF6" s="591">
        <f t="shared" ref="AF6:AF53" si="20">Z6-SUM(AA6:AE6)</f>
        <v>5.8903999999999979</v>
      </c>
      <c r="AG6"/>
    </row>
    <row r="7" spans="1:74" ht="15" x14ac:dyDescent="0.25">
      <c r="A7" s="410">
        <f>+SUBTOTAL(3,$B$4:B7)</f>
        <v>4</v>
      </c>
      <c r="B7" s="410" t="str">
        <f>'Visual chart Edit'!B10</f>
        <v>1A/2</v>
      </c>
      <c r="C7" s="410" t="str">
        <f>'Visual chart Edit'!C10</f>
        <v>DA+0</v>
      </c>
      <c r="D7" s="410" t="s">
        <v>1294</v>
      </c>
      <c r="E7" s="462">
        <f>'Visual chart Edit'!I10</f>
        <v>386</v>
      </c>
      <c r="F7" s="410" t="str">
        <f>'Visual chart Edit'!K10</f>
        <v>DRY</v>
      </c>
      <c r="G7" s="410" t="str">
        <f>'Visual chart Edit'!L10</f>
        <v>E</v>
      </c>
      <c r="H7" s="410" t="s">
        <v>417</v>
      </c>
      <c r="I7" s="410" t="s">
        <v>417</v>
      </c>
      <c r="J7" s="410" t="s">
        <v>417</v>
      </c>
      <c r="K7" s="410"/>
      <c r="M7" s="501" t="s">
        <v>1296</v>
      </c>
      <c r="N7" s="502">
        <f t="shared" si="2"/>
        <v>8</v>
      </c>
      <c r="O7" s="502">
        <f t="shared" si="3"/>
        <v>8</v>
      </c>
      <c r="P7" s="502">
        <f t="shared" si="4"/>
        <v>0</v>
      </c>
      <c r="Q7" s="502">
        <f t="shared" si="5"/>
        <v>0</v>
      </c>
      <c r="R7" s="502">
        <f t="shared" si="6"/>
        <v>0</v>
      </c>
      <c r="S7" s="503">
        <f t="shared" si="13"/>
        <v>8</v>
      </c>
      <c r="T7" s="502">
        <f t="shared" si="7"/>
        <v>7</v>
      </c>
      <c r="U7" s="502">
        <f t="shared" si="8"/>
        <v>1</v>
      </c>
      <c r="V7" s="502">
        <f t="shared" si="9"/>
        <v>0</v>
      </c>
      <c r="W7" s="502">
        <f t="shared" si="10"/>
        <v>0</v>
      </c>
      <c r="X7" s="502">
        <f t="shared" si="11"/>
        <v>0</v>
      </c>
      <c r="Y7" s="410">
        <f t="shared" si="12"/>
        <v>1</v>
      </c>
      <c r="Z7" s="730">
        <f t="shared" si="14"/>
        <v>3.1302669999999999</v>
      </c>
      <c r="AA7" s="730">
        <f t="shared" si="15"/>
        <v>0</v>
      </c>
      <c r="AB7" s="730">
        <f t="shared" si="16"/>
        <v>0</v>
      </c>
      <c r="AC7" s="730">
        <f t="shared" si="17"/>
        <v>0</v>
      </c>
      <c r="AD7" s="730">
        <f t="shared" si="18"/>
        <v>0</v>
      </c>
      <c r="AE7" s="730">
        <f t="shared" si="19"/>
        <v>0.2331</v>
      </c>
      <c r="AF7" s="591">
        <f t="shared" si="20"/>
        <v>2.897167</v>
      </c>
      <c r="AG7"/>
    </row>
    <row r="8" spans="1:74" ht="15" x14ac:dyDescent="0.25">
      <c r="A8" s="410">
        <f>+SUBTOTAL(3,$B$4:B8)</f>
        <v>5</v>
      </c>
      <c r="B8" s="410" t="str">
        <f>'Visual chart Edit'!B11</f>
        <v>1A/3</v>
      </c>
      <c r="C8" s="410" t="str">
        <f>'Visual chart Edit'!C11</f>
        <v>DA+0</v>
      </c>
      <c r="D8" s="410" t="s">
        <v>1294</v>
      </c>
      <c r="E8" s="462">
        <f>'Visual chart Edit'!I11</f>
        <v>443.6</v>
      </c>
      <c r="F8" s="410" t="str">
        <f>'Visual chart Edit'!K11</f>
        <v>DRY</v>
      </c>
      <c r="G8" s="410" t="str">
        <f>'Visual chart Edit'!L11</f>
        <v>E</v>
      </c>
      <c r="H8" s="410" t="s">
        <v>417</v>
      </c>
      <c r="I8" s="410" t="s">
        <v>417</v>
      </c>
      <c r="J8" s="410" t="s">
        <v>417</v>
      </c>
      <c r="K8" s="410"/>
      <c r="M8" s="501" t="s">
        <v>1297</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30">
        <f t="shared" si="14"/>
        <v>2.0524</v>
      </c>
      <c r="AA8" s="730">
        <f t="shared" si="15"/>
        <v>0</v>
      </c>
      <c r="AB8" s="730">
        <f t="shared" si="16"/>
        <v>0</v>
      </c>
      <c r="AC8" s="730">
        <f t="shared" si="17"/>
        <v>0</v>
      </c>
      <c r="AD8" s="730">
        <f t="shared" si="18"/>
        <v>0</v>
      </c>
      <c r="AE8" s="730">
        <f t="shared" si="19"/>
        <v>0</v>
      </c>
      <c r="AF8" s="591">
        <f t="shared" si="20"/>
        <v>2.0524</v>
      </c>
      <c r="AG8"/>
    </row>
    <row r="9" spans="1:74" ht="15" x14ac:dyDescent="0.25">
      <c r="A9" s="410">
        <f>+SUBTOTAL(3,$B$4:B9)</f>
        <v>6</v>
      </c>
      <c r="B9" s="410" t="str">
        <f>'Visual chart Edit'!B12</f>
        <v>1A/4</v>
      </c>
      <c r="C9" s="410" t="str">
        <f>'Visual chart Edit'!C12</f>
        <v>DA+3</v>
      </c>
      <c r="D9" s="410" t="s">
        <v>1294</v>
      </c>
      <c r="E9" s="462">
        <f>'Visual chart Edit'!I12</f>
        <v>333.4</v>
      </c>
      <c r="F9" s="410" t="str">
        <f>'Visual chart Edit'!K12</f>
        <v>DFR</v>
      </c>
      <c r="G9" s="410" t="str">
        <f>'Visual chart Edit'!L12</f>
        <v>E</v>
      </c>
      <c r="H9" s="410" t="s">
        <v>417</v>
      </c>
      <c r="I9" s="410" t="s">
        <v>417</v>
      </c>
      <c r="J9" s="410" t="s">
        <v>417</v>
      </c>
      <c r="K9" s="410"/>
      <c r="M9" s="501" t="s">
        <v>1298</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30">
        <f t="shared" si="14"/>
        <v>5.7154679999999995</v>
      </c>
      <c r="AA9" s="730">
        <f t="shared" si="15"/>
        <v>2.8733999999999997</v>
      </c>
      <c r="AB9" s="730">
        <f t="shared" si="16"/>
        <v>0</v>
      </c>
      <c r="AC9" s="730">
        <f t="shared" si="17"/>
        <v>0</v>
      </c>
      <c r="AD9" s="730">
        <f t="shared" si="18"/>
        <v>0</v>
      </c>
      <c r="AE9" s="730">
        <f t="shared" si="19"/>
        <v>0</v>
      </c>
      <c r="AF9" s="591">
        <f t="shared" si="20"/>
        <v>2.8420679999999998</v>
      </c>
      <c r="AG9"/>
    </row>
    <row r="10" spans="1:74" ht="15" x14ac:dyDescent="0.25">
      <c r="A10" s="410">
        <f>+SUBTOTAL(3,$B$4:B10)</f>
        <v>7</v>
      </c>
      <c r="B10" s="410" t="str">
        <f>'Visual chart Edit'!B13</f>
        <v>1A/5</v>
      </c>
      <c r="C10" s="410" t="str">
        <f>'Visual chart Edit'!C13</f>
        <v>DA+0</v>
      </c>
      <c r="D10" s="410" t="s">
        <v>1294</v>
      </c>
      <c r="E10" s="462">
        <f>'Visual chart Edit'!I13</f>
        <v>431.9</v>
      </c>
      <c r="F10" s="410" t="str">
        <f>'Visual chart Edit'!K13</f>
        <v>DRY</v>
      </c>
      <c r="G10" s="410" t="str">
        <f>'Visual chart Edit'!L13</f>
        <v>E</v>
      </c>
      <c r="H10" s="410" t="s">
        <v>417</v>
      </c>
      <c r="I10" s="410" t="s">
        <v>417</v>
      </c>
      <c r="J10" s="410" t="s">
        <v>417</v>
      </c>
      <c r="K10" s="410"/>
      <c r="M10" s="501" t="s">
        <v>1299</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30">
        <f t="shared" si="14"/>
        <v>5.1284999999999998</v>
      </c>
      <c r="AA10" s="730">
        <f t="shared" si="15"/>
        <v>2.0732000000000004</v>
      </c>
      <c r="AB10" s="730">
        <f t="shared" si="16"/>
        <v>0</v>
      </c>
      <c r="AC10" s="730">
        <f t="shared" si="17"/>
        <v>0</v>
      </c>
      <c r="AD10" s="730">
        <f t="shared" si="18"/>
        <v>0</v>
      </c>
      <c r="AE10" s="730">
        <f t="shared" si="19"/>
        <v>0</v>
      </c>
      <c r="AF10" s="591">
        <f t="shared" si="20"/>
        <v>3.0552999999999995</v>
      </c>
      <c r="AG10"/>
    </row>
    <row r="11" spans="1:74" ht="15" x14ac:dyDescent="0.25">
      <c r="A11" s="410">
        <f>+SUBTOTAL(3,$B$4:B11)</f>
        <v>8</v>
      </c>
      <c r="B11" s="410" t="str">
        <f>'Visual chart Edit'!B14</f>
        <v>1A/6</v>
      </c>
      <c r="C11" s="410" t="str">
        <f>'Visual chart Edit'!C14</f>
        <v>DA+0</v>
      </c>
      <c r="D11" s="410" t="s">
        <v>1294</v>
      </c>
      <c r="E11" s="462">
        <f>'Visual chart Edit'!I14</f>
        <v>348.7</v>
      </c>
      <c r="F11" s="410" t="str">
        <f>'Visual chart Edit'!K14</f>
        <v>Sandy</v>
      </c>
      <c r="G11" s="410" t="str">
        <f>'Visual chart Edit'!L14</f>
        <v>E</v>
      </c>
      <c r="H11" s="410" t="s">
        <v>417</v>
      </c>
      <c r="I11" s="410" t="s">
        <v>417</v>
      </c>
      <c r="J11" s="410" t="s">
        <v>417</v>
      </c>
      <c r="K11" s="410"/>
      <c r="M11" s="501" t="s">
        <v>1300</v>
      </c>
      <c r="N11" s="502">
        <f t="shared" si="2"/>
        <v>38</v>
      </c>
      <c r="O11" s="502">
        <f t="shared" si="3"/>
        <v>38</v>
      </c>
      <c r="P11" s="502">
        <f t="shared" si="4"/>
        <v>0</v>
      </c>
      <c r="Q11" s="502">
        <f t="shared" si="5"/>
        <v>0</v>
      </c>
      <c r="R11" s="502">
        <f t="shared" si="6"/>
        <v>0</v>
      </c>
      <c r="S11" s="503">
        <f t="shared" si="13"/>
        <v>38</v>
      </c>
      <c r="T11" s="502">
        <f t="shared" si="7"/>
        <v>37</v>
      </c>
      <c r="U11" s="502">
        <f t="shared" si="8"/>
        <v>0</v>
      </c>
      <c r="V11" s="502">
        <f t="shared" si="9"/>
        <v>0</v>
      </c>
      <c r="W11" s="502">
        <f t="shared" si="10"/>
        <v>1</v>
      </c>
      <c r="X11" s="502">
        <f t="shared" si="11"/>
        <v>0</v>
      </c>
      <c r="Y11" s="410">
        <f t="shared" si="12"/>
        <v>1</v>
      </c>
      <c r="Z11" s="730">
        <f t="shared" si="14"/>
        <v>15.031919999999996</v>
      </c>
      <c r="AA11" s="730">
        <f t="shared" si="15"/>
        <v>0</v>
      </c>
      <c r="AB11" s="730">
        <f t="shared" si="16"/>
        <v>0</v>
      </c>
      <c r="AC11" s="730">
        <f t="shared" si="17"/>
        <v>0</v>
      </c>
      <c r="AD11" s="730">
        <f t="shared" si="18"/>
        <v>0</v>
      </c>
      <c r="AE11" s="730">
        <f t="shared" si="19"/>
        <v>0.38330000000000003</v>
      </c>
      <c r="AF11" s="591">
        <f t="shared" si="20"/>
        <v>14.648619999999996</v>
      </c>
      <c r="AG11"/>
    </row>
    <row r="12" spans="1:74" ht="15" x14ac:dyDescent="0.25">
      <c r="A12" s="410">
        <f>+SUBTOTAL(3,$B$4:B12)</f>
        <v>9</v>
      </c>
      <c r="B12" s="410" t="str">
        <f>'Visual chart Edit'!B15</f>
        <v>1A/7</v>
      </c>
      <c r="C12" s="410" t="str">
        <f>'Visual chart Edit'!C15</f>
        <v>DA+3</v>
      </c>
      <c r="D12" s="410" t="s">
        <v>1294</v>
      </c>
      <c r="E12" s="462">
        <f>'Visual chart Edit'!I15</f>
        <v>395.7</v>
      </c>
      <c r="F12" s="410" t="str">
        <f>'Visual chart Edit'!K15</f>
        <v>Sandy</v>
      </c>
      <c r="G12" s="410" t="str">
        <f>'Visual chart Edit'!L15</f>
        <v>E</v>
      </c>
      <c r="H12" s="410" t="s">
        <v>417</v>
      </c>
      <c r="I12" s="410" t="s">
        <v>417</v>
      </c>
      <c r="J12" s="410" t="s">
        <v>417</v>
      </c>
      <c r="K12" s="410"/>
      <c r="M12" s="501" t="s">
        <v>1301</v>
      </c>
      <c r="N12" s="502">
        <f t="shared" si="2"/>
        <v>29</v>
      </c>
      <c r="O12" s="502">
        <f t="shared" si="3"/>
        <v>29</v>
      </c>
      <c r="P12" s="502">
        <f t="shared" si="4"/>
        <v>0</v>
      </c>
      <c r="Q12" s="502">
        <f t="shared" si="5"/>
        <v>0</v>
      </c>
      <c r="R12" s="502">
        <f t="shared" si="6"/>
        <v>0</v>
      </c>
      <c r="S12" s="503">
        <f t="shared" si="13"/>
        <v>29</v>
      </c>
      <c r="T12" s="502">
        <f t="shared" si="7"/>
        <v>17</v>
      </c>
      <c r="U12" s="502">
        <f t="shared" si="8"/>
        <v>0</v>
      </c>
      <c r="V12" s="502">
        <f t="shared" si="9"/>
        <v>0</v>
      </c>
      <c r="W12" s="502">
        <f t="shared" si="10"/>
        <v>11</v>
      </c>
      <c r="X12" s="502">
        <f t="shared" si="11"/>
        <v>1</v>
      </c>
      <c r="Y12" s="410">
        <f t="shared" si="12"/>
        <v>12</v>
      </c>
      <c r="Z12" s="730">
        <f t="shared" si="14"/>
        <v>11.512</v>
      </c>
      <c r="AA12" s="730">
        <f t="shared" si="15"/>
        <v>0</v>
      </c>
      <c r="AB12" s="730">
        <f t="shared" si="16"/>
        <v>0</v>
      </c>
      <c r="AC12" s="730">
        <f t="shared" si="17"/>
        <v>0</v>
      </c>
      <c r="AD12" s="730">
        <f t="shared" si="18"/>
        <v>0</v>
      </c>
      <c r="AE12" s="730">
        <f t="shared" si="19"/>
        <v>4.9781000000000004</v>
      </c>
      <c r="AF12" s="591">
        <f t="shared" si="20"/>
        <v>6.5339</v>
      </c>
      <c r="AG12"/>
    </row>
    <row r="13" spans="1:74" ht="15" x14ac:dyDescent="0.25">
      <c r="A13" s="410">
        <f>+SUBTOTAL(3,$B$4:B13)</f>
        <v>10</v>
      </c>
      <c r="B13" s="410" t="str">
        <f>'Visual chart Edit'!B16</f>
        <v>1A/8</v>
      </c>
      <c r="C13" s="410" t="str">
        <f>'Visual chart Edit'!C16</f>
        <v>DA+0</v>
      </c>
      <c r="D13" s="410" t="s">
        <v>1294</v>
      </c>
      <c r="E13" s="462">
        <f>'Visual chart Edit'!I16</f>
        <v>415</v>
      </c>
      <c r="F13" s="410" t="str">
        <f>'Visual chart Edit'!K16</f>
        <v>Sandy</v>
      </c>
      <c r="G13" s="410" t="str">
        <f>'Visual chart Edit'!L16</f>
        <v>E</v>
      </c>
      <c r="H13" s="410" t="s">
        <v>417</v>
      </c>
      <c r="I13" s="410" t="s">
        <v>417</v>
      </c>
      <c r="J13" s="410" t="s">
        <v>417</v>
      </c>
      <c r="K13" s="410"/>
      <c r="M13" s="501" t="s">
        <v>1302</v>
      </c>
      <c r="N13" s="502">
        <f t="shared" si="2"/>
        <v>35</v>
      </c>
      <c r="O13" s="502">
        <f t="shared" si="3"/>
        <v>35</v>
      </c>
      <c r="P13" s="502">
        <f t="shared" si="4"/>
        <v>0</v>
      </c>
      <c r="Q13" s="502">
        <f t="shared" si="5"/>
        <v>0</v>
      </c>
      <c r="R13" s="502">
        <f t="shared" si="6"/>
        <v>0</v>
      </c>
      <c r="S13" s="503">
        <f t="shared" si="13"/>
        <v>35</v>
      </c>
      <c r="T13" s="502">
        <f t="shared" si="7"/>
        <v>33</v>
      </c>
      <c r="U13" s="502">
        <f t="shared" si="8"/>
        <v>0</v>
      </c>
      <c r="V13" s="502">
        <f t="shared" si="9"/>
        <v>0</v>
      </c>
      <c r="W13" s="502">
        <f t="shared" si="10"/>
        <v>2</v>
      </c>
      <c r="X13" s="502">
        <f t="shared" si="11"/>
        <v>0</v>
      </c>
      <c r="Y13" s="410">
        <f t="shared" si="12"/>
        <v>2</v>
      </c>
      <c r="Z13" s="730">
        <f t="shared" si="14"/>
        <v>13.780100000000001</v>
      </c>
      <c r="AA13" s="730">
        <f t="shared" si="15"/>
        <v>0</v>
      </c>
      <c r="AB13" s="730">
        <f t="shared" si="16"/>
        <v>0</v>
      </c>
      <c r="AC13" s="730">
        <f t="shared" si="17"/>
        <v>0</v>
      </c>
      <c r="AD13" s="730">
        <f t="shared" si="18"/>
        <v>0</v>
      </c>
      <c r="AE13" s="730">
        <f t="shared" si="19"/>
        <v>0.85529999999999995</v>
      </c>
      <c r="AF13" s="591">
        <f t="shared" si="20"/>
        <v>12.924800000000001</v>
      </c>
      <c r="AG13"/>
    </row>
    <row r="14" spans="1:74" ht="15" x14ac:dyDescent="0.25">
      <c r="A14" s="410">
        <f>+SUBTOTAL(3,$B$4:B14)</f>
        <v>11</v>
      </c>
      <c r="B14" s="410" t="str">
        <f>'Visual chart Edit'!B17</f>
        <v>2/0</v>
      </c>
      <c r="C14" s="410" t="str">
        <f>'Visual chart Edit'!C17</f>
        <v>DC1+0</v>
      </c>
      <c r="D14" s="410" t="s">
        <v>1294</v>
      </c>
      <c r="E14" s="462">
        <f>'Visual chart Edit'!I17</f>
        <v>394.3</v>
      </c>
      <c r="F14" s="410" t="str">
        <f>'Visual chart Edit'!K17</f>
        <v>DRY</v>
      </c>
      <c r="G14" s="410" t="str">
        <f>'Visual chart Edit'!L17</f>
        <v>E</v>
      </c>
      <c r="H14" s="410" t="s">
        <v>417</v>
      </c>
      <c r="I14" s="410"/>
      <c r="J14" s="410" t="s">
        <v>417</v>
      </c>
      <c r="K14" s="410" t="s">
        <v>417</v>
      </c>
      <c r="M14" s="501" t="s">
        <v>1303</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30">
        <f t="shared" si="14"/>
        <v>9.0719999999999992</v>
      </c>
      <c r="AA14" s="730">
        <f t="shared" si="15"/>
        <v>0</v>
      </c>
      <c r="AB14" s="730">
        <f t="shared" si="16"/>
        <v>0</v>
      </c>
      <c r="AC14" s="730">
        <f t="shared" si="17"/>
        <v>0</v>
      </c>
      <c r="AD14" s="730">
        <f t="shared" si="18"/>
        <v>0</v>
      </c>
      <c r="AE14" s="730">
        <f t="shared" si="19"/>
        <v>0</v>
      </c>
      <c r="AF14" s="591">
        <f t="shared" si="20"/>
        <v>9.0719999999999992</v>
      </c>
      <c r="AG14"/>
    </row>
    <row r="15" spans="1:74" ht="15" x14ac:dyDescent="0.25">
      <c r="A15" s="410">
        <f>+SUBTOTAL(3,$B$4:B15)</f>
        <v>12</v>
      </c>
      <c r="B15" s="410" t="str">
        <f>'Visual chart Edit'!B18</f>
        <v>2/1</v>
      </c>
      <c r="C15" s="410" t="str">
        <f>'Visual chart Edit'!C18</f>
        <v>DA+3</v>
      </c>
      <c r="D15" s="410" t="s">
        <v>1294</v>
      </c>
      <c r="E15" s="462">
        <f>'Visual chart Edit'!I18</f>
        <v>405.3</v>
      </c>
      <c r="F15" s="410" t="str">
        <f>'Visual chart Edit'!K18</f>
        <v>Sandy</v>
      </c>
      <c r="G15" s="410" t="str">
        <f>'Visual chart Edit'!L18</f>
        <v>E</v>
      </c>
      <c r="H15" s="410" t="s">
        <v>417</v>
      </c>
      <c r="I15" s="410" t="s">
        <v>417</v>
      </c>
      <c r="J15" s="410" t="s">
        <v>417</v>
      </c>
      <c r="K15" s="410"/>
      <c r="M15" s="501" t="s">
        <v>1304</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30">
        <f t="shared" si="14"/>
        <v>9.1430999999999987</v>
      </c>
      <c r="AA15" s="730">
        <f t="shared" si="15"/>
        <v>0</v>
      </c>
      <c r="AB15" s="730">
        <f t="shared" si="16"/>
        <v>0</v>
      </c>
      <c r="AC15" s="730">
        <f t="shared" si="17"/>
        <v>0</v>
      </c>
      <c r="AD15" s="730">
        <f t="shared" si="18"/>
        <v>0</v>
      </c>
      <c r="AE15" s="730">
        <f t="shared" si="19"/>
        <v>0</v>
      </c>
      <c r="AF15" s="591">
        <f t="shared" si="20"/>
        <v>9.1430999999999987</v>
      </c>
      <c r="AG15"/>
    </row>
    <row r="16" spans="1:74" ht="15" x14ac:dyDescent="0.25">
      <c r="A16" s="410">
        <f>+SUBTOTAL(3,$B$4:B16)</f>
        <v>13</v>
      </c>
      <c r="B16" s="410" t="str">
        <f>'Visual chart Edit'!B19</f>
        <v>2/2</v>
      </c>
      <c r="C16" s="410" t="str">
        <f>'Visual chart Edit'!C19</f>
        <v>DA+3</v>
      </c>
      <c r="D16" s="410" t="s">
        <v>1294</v>
      </c>
      <c r="E16" s="462">
        <f>'Visual chart Edit'!I19</f>
        <v>338.5</v>
      </c>
      <c r="F16" s="410" t="str">
        <f>'Visual chart Edit'!K19</f>
        <v>Sandy</v>
      </c>
      <c r="G16" s="410" t="str">
        <f>'Visual chart Edit'!L19</f>
        <v>E</v>
      </c>
      <c r="H16" s="410" t="s">
        <v>417</v>
      </c>
      <c r="I16" s="410" t="s">
        <v>417</v>
      </c>
      <c r="J16" s="410" t="s">
        <v>417</v>
      </c>
      <c r="K16" s="410"/>
      <c r="L16" s="476" t="s">
        <v>1571</v>
      </c>
      <c r="M16" s="501" t="s">
        <v>1305</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30">
        <f t="shared" si="14"/>
        <v>5.2985479999999994</v>
      </c>
      <c r="AA16" s="730">
        <f t="shared" si="15"/>
        <v>0</v>
      </c>
      <c r="AB16" s="730">
        <f t="shared" si="16"/>
        <v>0</v>
      </c>
      <c r="AC16" s="730">
        <f t="shared" si="17"/>
        <v>0</v>
      </c>
      <c r="AD16" s="730">
        <f t="shared" si="18"/>
        <v>0</v>
      </c>
      <c r="AE16" s="730">
        <f t="shared" si="19"/>
        <v>0</v>
      </c>
      <c r="AF16" s="591">
        <f t="shared" si="20"/>
        <v>5.2985479999999994</v>
      </c>
      <c r="AG16"/>
    </row>
    <row r="17" spans="1:33" ht="15" x14ac:dyDescent="0.25">
      <c r="A17" s="410">
        <f>+SUBTOTAL(3,$B$4:B17)</f>
        <v>14</v>
      </c>
      <c r="B17" s="410" t="str">
        <f>'Visual chart Edit'!B20</f>
        <v>2/3</v>
      </c>
      <c r="C17" s="410" t="str">
        <f>'Visual chart Edit'!C20</f>
        <v>DA+3</v>
      </c>
      <c r="D17" s="410" t="s">
        <v>1294</v>
      </c>
      <c r="E17" s="462">
        <f>'Visual chart Edit'!I20</f>
        <v>406</v>
      </c>
      <c r="F17" s="410" t="str">
        <f>'Visual chart Edit'!K20</f>
        <v>Sandy</v>
      </c>
      <c r="G17" s="410" t="str">
        <f>'Visual chart Edit'!L20</f>
        <v>E</v>
      </c>
      <c r="H17" s="410" t="s">
        <v>417</v>
      </c>
      <c r="I17" s="410" t="s">
        <v>417</v>
      </c>
      <c r="J17" s="410" t="s">
        <v>417</v>
      </c>
      <c r="K17" s="410"/>
      <c r="M17" s="501" t="s">
        <v>1306</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30">
        <f t="shared" si="14"/>
        <v>0.4017</v>
      </c>
      <c r="AA17" s="730">
        <f t="shared" si="15"/>
        <v>0</v>
      </c>
      <c r="AB17" s="730">
        <f t="shared" si="16"/>
        <v>0</v>
      </c>
      <c r="AC17" s="730">
        <f t="shared" si="17"/>
        <v>0</v>
      </c>
      <c r="AD17" s="730">
        <f t="shared" si="18"/>
        <v>0</v>
      </c>
      <c r="AE17" s="730">
        <f t="shared" si="19"/>
        <v>0</v>
      </c>
      <c r="AF17" s="591">
        <f t="shared" si="20"/>
        <v>0.4017</v>
      </c>
      <c r="AG17"/>
    </row>
    <row r="18" spans="1:33" ht="15" x14ac:dyDescent="0.25">
      <c r="A18" s="410">
        <f>+SUBTOTAL(3,$B$4:B18)</f>
        <v>15</v>
      </c>
      <c r="B18" s="410" t="str">
        <f>'Visual chart Edit'!B21</f>
        <v>2/4</v>
      </c>
      <c r="C18" s="410" t="str">
        <f>'Visual chart Edit'!C21</f>
        <v>DA+3</v>
      </c>
      <c r="D18" s="410" t="s">
        <v>1294</v>
      </c>
      <c r="E18" s="462">
        <f>'Visual chart Edit'!I21</f>
        <v>429</v>
      </c>
      <c r="F18" s="410" t="str">
        <f>'Visual chart Edit'!K21</f>
        <v>Sandy</v>
      </c>
      <c r="G18" s="410" t="str">
        <f>'Visual chart Edit'!L21</f>
        <v>E</v>
      </c>
      <c r="H18" s="410" t="s">
        <v>417</v>
      </c>
      <c r="I18" s="410" t="s">
        <v>417</v>
      </c>
      <c r="J18" s="410" t="s">
        <v>417</v>
      </c>
      <c r="K18" s="410"/>
      <c r="M18" s="501" t="s">
        <v>1307</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30">
        <f t="shared" si="14"/>
        <v>0.77710000000000001</v>
      </c>
      <c r="AA18" s="730">
        <f t="shared" si="15"/>
        <v>0</v>
      </c>
      <c r="AB18" s="730">
        <f t="shared" si="16"/>
        <v>0</v>
      </c>
      <c r="AC18" s="730">
        <f t="shared" si="17"/>
        <v>0</v>
      </c>
      <c r="AD18" s="730">
        <f t="shared" si="18"/>
        <v>0</v>
      </c>
      <c r="AE18" s="730">
        <f t="shared" si="19"/>
        <v>0</v>
      </c>
      <c r="AF18" s="591">
        <f t="shared" si="20"/>
        <v>0.77710000000000001</v>
      </c>
      <c r="AG18"/>
    </row>
    <row r="19" spans="1:33" ht="15" x14ac:dyDescent="0.25">
      <c r="A19" s="410">
        <f>+SUBTOTAL(3,$B$4:B19)</f>
        <v>16</v>
      </c>
      <c r="B19" s="410" t="str">
        <f>'Visual chart Edit'!B22</f>
        <v>2/5</v>
      </c>
      <c r="C19" s="410" t="str">
        <f>'Visual chart Edit'!C22</f>
        <v>DA+3</v>
      </c>
      <c r="D19" s="410" t="s">
        <v>1294</v>
      </c>
      <c r="E19" s="462">
        <f>'Visual chart Edit'!I22</f>
        <v>411.6</v>
      </c>
      <c r="F19" s="410" t="str">
        <f>'Visual chart Edit'!K22</f>
        <v>Sandy</v>
      </c>
      <c r="G19" s="410" t="str">
        <f>'Visual chart Edit'!L22</f>
        <v>E</v>
      </c>
      <c r="H19" s="410" t="s">
        <v>417</v>
      </c>
      <c r="I19" s="410" t="s">
        <v>417</v>
      </c>
      <c r="J19" s="410" t="s">
        <v>417</v>
      </c>
      <c r="K19" s="410"/>
      <c r="M19" s="501" t="s">
        <v>1308</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30">
        <f t="shared" si="14"/>
        <v>3.4971999999999999</v>
      </c>
      <c r="AA19" s="730">
        <f t="shared" si="15"/>
        <v>0</v>
      </c>
      <c r="AB19" s="730">
        <f t="shared" si="16"/>
        <v>0</v>
      </c>
      <c r="AC19" s="730">
        <f t="shared" si="17"/>
        <v>0</v>
      </c>
      <c r="AD19" s="730">
        <f t="shared" si="18"/>
        <v>0</v>
      </c>
      <c r="AE19" s="730">
        <f t="shared" si="19"/>
        <v>0</v>
      </c>
      <c r="AF19" s="591">
        <f t="shared" si="20"/>
        <v>3.4971999999999999</v>
      </c>
      <c r="AG19"/>
    </row>
    <row r="20" spans="1:33" ht="15" x14ac:dyDescent="0.25">
      <c r="A20" s="410">
        <f>+SUBTOTAL(3,$B$4:B20)</f>
        <v>17</v>
      </c>
      <c r="B20" s="410" t="str">
        <f>'Visual chart Edit'!B23</f>
        <v>2/6</v>
      </c>
      <c r="C20" s="410" t="str">
        <f>'Visual chart Edit'!C23</f>
        <v>DA+3</v>
      </c>
      <c r="D20" s="410" t="s">
        <v>1295</v>
      </c>
      <c r="E20" s="462">
        <f>'Visual chart Edit'!I23</f>
        <v>425.7</v>
      </c>
      <c r="F20" s="410" t="str">
        <f>'Visual chart Edit'!K23</f>
        <v>Sandy</v>
      </c>
      <c r="G20" s="410" t="str">
        <f>'Visual chart Edit'!L23</f>
        <v>E</v>
      </c>
      <c r="H20" s="410" t="s">
        <v>417</v>
      </c>
      <c r="I20" s="410" t="s">
        <v>417</v>
      </c>
      <c r="J20" s="410" t="s">
        <v>417</v>
      </c>
      <c r="K20" s="410"/>
      <c r="M20" s="501" t="s">
        <v>1309</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30">
        <f t="shared" si="14"/>
        <v>2.4504000000000001</v>
      </c>
      <c r="AA20" s="730">
        <f t="shared" si="15"/>
        <v>0</v>
      </c>
      <c r="AB20" s="730">
        <f t="shared" si="16"/>
        <v>0</v>
      </c>
      <c r="AC20" s="730">
        <f t="shared" si="17"/>
        <v>0</v>
      </c>
      <c r="AD20" s="730">
        <f t="shared" si="18"/>
        <v>0</v>
      </c>
      <c r="AE20" s="730">
        <f t="shared" si="19"/>
        <v>0</v>
      </c>
      <c r="AF20" s="591">
        <f t="shared" si="20"/>
        <v>2.4504000000000001</v>
      </c>
      <c r="AG20"/>
    </row>
    <row r="21" spans="1:33" ht="15" x14ac:dyDescent="0.25">
      <c r="A21" s="410">
        <f>+SUBTOTAL(3,$B$4:B21)</f>
        <v>18</v>
      </c>
      <c r="B21" s="410" t="str">
        <f>'Visual chart Edit'!B24</f>
        <v>2/7</v>
      </c>
      <c r="C21" s="410" t="str">
        <f>'Visual chart Edit'!C24</f>
        <v>DA+3</v>
      </c>
      <c r="D21" s="410" t="s">
        <v>1295</v>
      </c>
      <c r="E21" s="462">
        <f>'Visual chart Edit'!I24</f>
        <v>408.2</v>
      </c>
      <c r="F21" s="410" t="str">
        <f>'Visual chart Edit'!K24</f>
        <v>Sandy</v>
      </c>
      <c r="G21" s="410" t="str">
        <f>'Visual chart Edit'!L24</f>
        <v>E</v>
      </c>
      <c r="H21" s="410" t="s">
        <v>417</v>
      </c>
      <c r="I21" s="410" t="s">
        <v>417</v>
      </c>
      <c r="J21" s="410" t="s">
        <v>417</v>
      </c>
      <c r="K21" s="410"/>
      <c r="M21" s="501" t="s">
        <v>1310</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30">
        <f t="shared" si="14"/>
        <v>1.5735999999999999</v>
      </c>
      <c r="AA21" s="730">
        <f t="shared" si="15"/>
        <v>0</v>
      </c>
      <c r="AB21" s="730">
        <f t="shared" si="16"/>
        <v>0</v>
      </c>
      <c r="AC21" s="730">
        <f t="shared" si="17"/>
        <v>0</v>
      </c>
      <c r="AD21" s="730">
        <f t="shared" si="18"/>
        <v>0</v>
      </c>
      <c r="AE21" s="730">
        <f t="shared" si="19"/>
        <v>0</v>
      </c>
      <c r="AF21" s="591">
        <f t="shared" si="20"/>
        <v>1.5735999999999999</v>
      </c>
      <c r="AG21"/>
    </row>
    <row r="22" spans="1:33" ht="15" x14ac:dyDescent="0.25">
      <c r="A22" s="410">
        <f>+SUBTOTAL(3,$B$4:B22)</f>
        <v>19</v>
      </c>
      <c r="B22" s="410" t="str">
        <f>'Visual chart Edit'!B25</f>
        <v>2/8</v>
      </c>
      <c r="C22" s="410" t="str">
        <f>'Visual chart Edit'!C25</f>
        <v>DA+0</v>
      </c>
      <c r="D22" s="410" t="s">
        <v>1295</v>
      </c>
      <c r="E22" s="462">
        <f>'Visual chart Edit'!I25</f>
        <v>354.6</v>
      </c>
      <c r="F22" s="410" t="str">
        <f>'Visual chart Edit'!K25</f>
        <v>Sandy</v>
      </c>
      <c r="G22" s="410" t="str">
        <f>'Visual chart Edit'!L25</f>
        <v>E</v>
      </c>
      <c r="H22" s="410" t="s">
        <v>417</v>
      </c>
      <c r="I22" s="410" t="s">
        <v>417</v>
      </c>
      <c r="J22" s="410" t="s">
        <v>417</v>
      </c>
      <c r="K22" s="410"/>
      <c r="M22" s="501" t="s">
        <v>1311</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30">
        <f t="shared" si="14"/>
        <v>2.6560000000000001</v>
      </c>
      <c r="AA22" s="730">
        <f t="shared" si="15"/>
        <v>0</v>
      </c>
      <c r="AB22" s="730">
        <f t="shared" si="16"/>
        <v>0</v>
      </c>
      <c r="AC22" s="730">
        <f t="shared" si="17"/>
        <v>0</v>
      </c>
      <c r="AD22" s="730">
        <f t="shared" si="18"/>
        <v>0</v>
      </c>
      <c r="AE22" s="730">
        <f t="shared" si="19"/>
        <v>0</v>
      </c>
      <c r="AF22" s="591">
        <f t="shared" si="20"/>
        <v>2.6560000000000001</v>
      </c>
      <c r="AG22"/>
    </row>
    <row r="23" spans="1:33" ht="15" x14ac:dyDescent="0.25">
      <c r="A23" s="410">
        <f>+SUBTOTAL(3,$B$4:B23)</f>
        <v>20</v>
      </c>
      <c r="B23" s="410" t="str">
        <f>'Visual chart Edit'!B26</f>
        <v>2/9</v>
      </c>
      <c r="C23" s="410" t="str">
        <f>'Visual chart Edit'!C26</f>
        <v>DA+0</v>
      </c>
      <c r="D23" s="410" t="s">
        <v>1295</v>
      </c>
      <c r="E23" s="462">
        <f>'Visual chart Edit'!I26</f>
        <v>308.7</v>
      </c>
      <c r="F23" s="410" t="str">
        <f>'Visual chart Edit'!K26</f>
        <v>DRY</v>
      </c>
      <c r="G23" s="410" t="str">
        <f>'Visual chart Edit'!L26</f>
        <v>E</v>
      </c>
      <c r="H23" s="410" t="s">
        <v>417</v>
      </c>
      <c r="I23" s="410" t="s">
        <v>417</v>
      </c>
      <c r="J23" s="410" t="s">
        <v>417</v>
      </c>
      <c r="K23" s="410"/>
      <c r="M23" s="501" t="s">
        <v>1312</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30">
        <f t="shared" si="14"/>
        <v>3.1701199999999998</v>
      </c>
      <c r="AA23" s="730">
        <f t="shared" si="15"/>
        <v>0.62212000000000001</v>
      </c>
      <c r="AB23" s="730">
        <f t="shared" si="16"/>
        <v>0</v>
      </c>
      <c r="AC23" s="730">
        <f t="shared" si="17"/>
        <v>0</v>
      </c>
      <c r="AD23" s="730">
        <f t="shared" si="18"/>
        <v>0</v>
      </c>
      <c r="AE23" s="730">
        <f t="shared" si="19"/>
        <v>0</v>
      </c>
      <c r="AF23" s="591">
        <f t="shared" si="20"/>
        <v>2.548</v>
      </c>
      <c r="AG23"/>
    </row>
    <row r="24" spans="1:33" ht="15" x14ac:dyDescent="0.25">
      <c r="A24" s="410">
        <f>+SUBTOTAL(3,$B$4:B24)</f>
        <v>21</v>
      </c>
      <c r="B24" s="410" t="str">
        <f>'Visual chart Edit'!B27</f>
        <v>3/0</v>
      </c>
      <c r="C24" s="410" t="str">
        <f>'Visual chart Edit'!C27</f>
        <v>DD60+6</v>
      </c>
      <c r="D24" s="410" t="s">
        <v>1295</v>
      </c>
      <c r="E24" s="462">
        <f>'Visual chart Edit'!I27</f>
        <v>336</v>
      </c>
      <c r="F24" s="410" t="str">
        <f>'Visual chart Edit'!K27</f>
        <v>DRY</v>
      </c>
      <c r="G24" s="410" t="str">
        <f>'Visual chart Edit'!L27</f>
        <v>E</v>
      </c>
      <c r="H24" s="410" t="s">
        <v>417</v>
      </c>
      <c r="I24" s="410" t="s">
        <v>417</v>
      </c>
      <c r="J24" s="410" t="s">
        <v>417</v>
      </c>
      <c r="K24" s="410"/>
      <c r="M24" s="501" t="s">
        <v>1313</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30">
        <f t="shared" si="14"/>
        <v>3.4585500000000002</v>
      </c>
      <c r="AA24" s="730">
        <f t="shared" si="15"/>
        <v>3.4585500000000002</v>
      </c>
      <c r="AB24" s="730">
        <f t="shared" si="16"/>
        <v>0</v>
      </c>
      <c r="AC24" s="730">
        <f t="shared" si="17"/>
        <v>0</v>
      </c>
      <c r="AD24" s="730">
        <f t="shared" si="18"/>
        <v>0</v>
      </c>
      <c r="AE24" s="730">
        <f t="shared" si="19"/>
        <v>0</v>
      </c>
      <c r="AF24" s="591">
        <f t="shared" si="20"/>
        <v>0</v>
      </c>
      <c r="AG24"/>
    </row>
    <row r="25" spans="1:33" ht="15" x14ac:dyDescent="0.25">
      <c r="A25" s="410">
        <f>+SUBTOTAL(3,$B$4:B25)</f>
        <v>22</v>
      </c>
      <c r="B25" s="410" t="str">
        <f>'Visual chart Edit'!B28</f>
        <v>4/0</v>
      </c>
      <c r="C25" s="410" t="str">
        <f>'Visual chart Edit'!C28</f>
        <v>DD60+6</v>
      </c>
      <c r="D25" s="410" t="s">
        <v>1295</v>
      </c>
      <c r="E25" s="462">
        <f>'Visual chart Edit'!I28</f>
        <v>226.5</v>
      </c>
      <c r="F25" s="410" t="str">
        <f>'Visual chart Edit'!K28</f>
        <v>DRY</v>
      </c>
      <c r="G25" s="410" t="str">
        <f>'Visual chart Edit'!L28</f>
        <v>E</v>
      </c>
      <c r="H25" s="410" t="s">
        <v>417</v>
      </c>
      <c r="I25" s="410"/>
      <c r="J25" s="410" t="s">
        <v>417</v>
      </c>
      <c r="K25" s="410"/>
      <c r="M25" s="501" t="s">
        <v>1314</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30">
        <f t="shared" si="14"/>
        <v>1.6246</v>
      </c>
      <c r="AA25" s="730">
        <f t="shared" si="15"/>
        <v>1.6246</v>
      </c>
      <c r="AB25" s="730">
        <f t="shared" si="16"/>
        <v>0</v>
      </c>
      <c r="AC25" s="730">
        <f t="shared" si="17"/>
        <v>0</v>
      </c>
      <c r="AD25" s="730">
        <f t="shared" si="18"/>
        <v>0</v>
      </c>
      <c r="AE25" s="730">
        <f t="shared" si="19"/>
        <v>0</v>
      </c>
      <c r="AF25" s="591">
        <f t="shared" si="20"/>
        <v>0</v>
      </c>
      <c r="AG25"/>
    </row>
    <row r="26" spans="1:33" ht="15" x14ac:dyDescent="0.25">
      <c r="A26" s="410">
        <f>+SUBTOTAL(3,$B$4:B26)</f>
        <v>23</v>
      </c>
      <c r="B26" s="410" t="str">
        <f>'Visual chart Edit'!B29</f>
        <v>4/1</v>
      </c>
      <c r="C26" s="410" t="str">
        <f>'Visual chart Edit'!C29</f>
        <v>DA+0</v>
      </c>
      <c r="D26" s="410" t="s">
        <v>1295</v>
      </c>
      <c r="E26" s="462">
        <f>'Visual chart Edit'!I29</f>
        <v>343</v>
      </c>
      <c r="F26" s="410" t="str">
        <f>'Visual chart Edit'!K29</f>
        <v>DRY</v>
      </c>
      <c r="G26" s="410" t="str">
        <f>'Visual chart Edit'!L29</f>
        <v>E</v>
      </c>
      <c r="H26" s="410"/>
      <c r="I26" s="410"/>
      <c r="J26" s="410"/>
      <c r="K26" s="410"/>
      <c r="M26" s="501" t="s">
        <v>1315</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30">
        <f t="shared" si="14"/>
        <v>2.4091999999999998</v>
      </c>
      <c r="AA26" s="730">
        <f t="shared" si="15"/>
        <v>2.4091999999999998</v>
      </c>
      <c r="AB26" s="730">
        <f t="shared" si="16"/>
        <v>0</v>
      </c>
      <c r="AC26" s="730">
        <f t="shared" si="17"/>
        <v>0</v>
      </c>
      <c r="AD26" s="730">
        <f t="shared" si="18"/>
        <v>0</v>
      </c>
      <c r="AE26" s="730">
        <f t="shared" si="19"/>
        <v>0</v>
      </c>
      <c r="AF26" s="591">
        <f t="shared" si="20"/>
        <v>0</v>
      </c>
      <c r="AG26"/>
    </row>
    <row r="27" spans="1:33" ht="15" x14ac:dyDescent="0.25">
      <c r="A27" s="410">
        <f>+SUBTOTAL(3,$B$4:B27)</f>
        <v>24</v>
      </c>
      <c r="B27" s="410" t="str">
        <f>'Visual chart Edit'!B30</f>
        <v>4/2</v>
      </c>
      <c r="C27" s="410" t="str">
        <f>'Visual chart Edit'!C30</f>
        <v>DA+0</v>
      </c>
      <c r="D27" s="410" t="s">
        <v>1295</v>
      </c>
      <c r="E27" s="462">
        <f>'Visual chart Edit'!I30</f>
        <v>358.4</v>
      </c>
      <c r="F27" s="410" t="str">
        <f>'Visual chart Edit'!K30</f>
        <v>DRY</v>
      </c>
      <c r="G27" s="410" t="str">
        <f>'Visual chart Edit'!L30</f>
        <v>E</v>
      </c>
      <c r="H27" s="410"/>
      <c r="I27" s="410"/>
      <c r="J27" s="410"/>
      <c r="K27" s="410"/>
      <c r="M27" s="501" t="s">
        <v>1316</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30">
        <f t="shared" si="14"/>
        <v>2.9563999999999999</v>
      </c>
      <c r="AA27" s="730">
        <f t="shared" si="15"/>
        <v>2.9563999999999999</v>
      </c>
      <c r="AB27" s="730">
        <f t="shared" si="16"/>
        <v>0</v>
      </c>
      <c r="AC27" s="730">
        <f t="shared" si="17"/>
        <v>0</v>
      </c>
      <c r="AD27" s="730">
        <f t="shared" si="18"/>
        <v>0</v>
      </c>
      <c r="AE27" s="730">
        <f t="shared" si="19"/>
        <v>0</v>
      </c>
      <c r="AF27" s="591">
        <f t="shared" si="20"/>
        <v>0</v>
      </c>
      <c r="AG27"/>
    </row>
    <row r="28" spans="1:33" ht="15" x14ac:dyDescent="0.25">
      <c r="A28" s="410">
        <f>+SUBTOTAL(3,$B$4:B28)</f>
        <v>25</v>
      </c>
      <c r="B28" s="410" t="str">
        <f>'Visual chart Edit'!B31</f>
        <v>4/3</v>
      </c>
      <c r="C28" s="410" t="str">
        <f>'Visual chart Edit'!C31</f>
        <v>DA+0</v>
      </c>
      <c r="D28" s="410" t="s">
        <v>1295</v>
      </c>
      <c r="E28" s="462">
        <f>'Visual chart Edit'!I31</f>
        <v>381</v>
      </c>
      <c r="F28" s="410" t="str">
        <f>'Visual chart Edit'!K31</f>
        <v>DRY</v>
      </c>
      <c r="G28" s="410" t="str">
        <f>'Visual chart Edit'!L31</f>
        <v>E</v>
      </c>
      <c r="H28" s="410"/>
      <c r="I28" s="410"/>
      <c r="J28" s="410"/>
      <c r="K28" s="410"/>
      <c r="M28" s="501" t="s">
        <v>1317</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30">
        <f t="shared" si="14"/>
        <v>1.6321000000000001</v>
      </c>
      <c r="AA28" s="730">
        <f t="shared" si="15"/>
        <v>1.6321000000000001</v>
      </c>
      <c r="AB28" s="730">
        <f t="shared" si="16"/>
        <v>0</v>
      </c>
      <c r="AC28" s="730">
        <f t="shared" si="17"/>
        <v>0</v>
      </c>
      <c r="AD28" s="730">
        <f t="shared" si="18"/>
        <v>0</v>
      </c>
      <c r="AE28" s="730">
        <f t="shared" si="19"/>
        <v>0</v>
      </c>
      <c r="AF28" s="591">
        <f t="shared" si="20"/>
        <v>0</v>
      </c>
      <c r="AG28"/>
    </row>
    <row r="29" spans="1:33" ht="15" x14ac:dyDescent="0.25">
      <c r="A29" s="410">
        <f>+SUBTOTAL(3,$B$4:B29)</f>
        <v>26</v>
      </c>
      <c r="B29" s="410" t="str">
        <f>'Visual chart Edit'!B32</f>
        <v>4/4</v>
      </c>
      <c r="C29" s="410" t="str">
        <f>'Visual chart Edit'!C32</f>
        <v>DA+0</v>
      </c>
      <c r="D29" s="410" t="s">
        <v>1295</v>
      </c>
      <c r="E29" s="462">
        <f>'Visual chart Edit'!I32</f>
        <v>367.6</v>
      </c>
      <c r="F29" s="410" t="str">
        <f>'Visual chart Edit'!K32</f>
        <v>DRY</v>
      </c>
      <c r="G29" s="410" t="str">
        <f>'Visual chart Edit'!L32</f>
        <v>E</v>
      </c>
      <c r="H29" s="410"/>
      <c r="I29" s="410"/>
      <c r="J29" s="410"/>
      <c r="K29" s="410"/>
      <c r="M29" s="501" t="s">
        <v>1318</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30">
        <f t="shared" si="14"/>
        <v>2.5541</v>
      </c>
      <c r="AA29" s="730">
        <f t="shared" si="15"/>
        <v>2.5541</v>
      </c>
      <c r="AB29" s="730">
        <f t="shared" si="16"/>
        <v>0</v>
      </c>
      <c r="AC29" s="730">
        <f t="shared" si="17"/>
        <v>0</v>
      </c>
      <c r="AD29" s="730">
        <f t="shared" si="18"/>
        <v>0</v>
      </c>
      <c r="AE29" s="730">
        <f t="shared" si="19"/>
        <v>0</v>
      </c>
      <c r="AF29" s="591">
        <f t="shared" si="20"/>
        <v>0</v>
      </c>
      <c r="AG29"/>
    </row>
    <row r="30" spans="1:33" ht="15" x14ac:dyDescent="0.25">
      <c r="A30" s="410">
        <f>+SUBTOTAL(3,$B$4:B30)</f>
        <v>27</v>
      </c>
      <c r="B30" s="410" t="str">
        <f>'Visual chart Edit'!B33</f>
        <v>5/0</v>
      </c>
      <c r="C30" s="410" t="str">
        <f>'Visual chart Edit'!C33</f>
        <v>DB1+9</v>
      </c>
      <c r="D30" s="410" t="s">
        <v>1295</v>
      </c>
      <c r="E30" s="462">
        <f>'Visual chart Edit'!I33</f>
        <v>423.1</v>
      </c>
      <c r="F30" s="410" t="str">
        <f>'Visual chart Edit'!K33</f>
        <v>DRY</v>
      </c>
      <c r="G30" s="410" t="str">
        <f>'Visual chart Edit'!L33</f>
        <v>E</v>
      </c>
      <c r="H30" s="410"/>
      <c r="I30" s="410"/>
      <c r="J30" s="410"/>
      <c r="K30" s="410"/>
      <c r="M30" s="501" t="s">
        <v>1319</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30">
        <f t="shared" si="14"/>
        <v>5.3754999999999988</v>
      </c>
      <c r="AA30" s="730">
        <f t="shared" si="15"/>
        <v>0</v>
      </c>
      <c r="AB30" s="730">
        <f t="shared" si="16"/>
        <v>0</v>
      </c>
      <c r="AC30" s="730">
        <f t="shared" si="17"/>
        <v>0</v>
      </c>
      <c r="AD30" s="730">
        <f t="shared" si="18"/>
        <v>0</v>
      </c>
      <c r="AE30" s="730">
        <f t="shared" si="19"/>
        <v>0</v>
      </c>
      <c r="AF30" s="591">
        <f t="shared" si="20"/>
        <v>5.3754999999999988</v>
      </c>
      <c r="AG30"/>
    </row>
    <row r="31" spans="1:33" ht="15" x14ac:dyDescent="0.25">
      <c r="A31" s="410">
        <f>+SUBTOTAL(3,$B$4:B31)</f>
        <v>28</v>
      </c>
      <c r="B31" s="410" t="str">
        <f>'Visual chart Edit'!B34</f>
        <v>6/0</v>
      </c>
      <c r="C31" s="410" t="str">
        <f>'Visual chart Edit'!C34</f>
        <v>DB2+9</v>
      </c>
      <c r="D31" s="410" t="s">
        <v>1295</v>
      </c>
      <c r="E31" s="462">
        <f>'Visual chart Edit'!I34</f>
        <v>246</v>
      </c>
      <c r="F31" s="410" t="str">
        <f>'Visual chart Edit'!K34</f>
        <v>DRY</v>
      </c>
      <c r="G31" s="410" t="str">
        <f>'Visual chart Edit'!L34</f>
        <v>E</v>
      </c>
      <c r="H31" s="410"/>
      <c r="I31" s="410"/>
      <c r="J31" s="410"/>
      <c r="K31" s="410"/>
      <c r="L31" s="476" t="s">
        <v>1424</v>
      </c>
      <c r="M31" s="501" t="s">
        <v>1320</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30">
        <f t="shared" si="14"/>
        <v>1.2327000000000001</v>
      </c>
      <c r="AA31" s="730">
        <f t="shared" si="15"/>
        <v>0</v>
      </c>
      <c r="AB31" s="730">
        <f t="shared" si="16"/>
        <v>0</v>
      </c>
      <c r="AC31" s="730">
        <f t="shared" si="17"/>
        <v>0</v>
      </c>
      <c r="AD31" s="730">
        <f t="shared" si="18"/>
        <v>0</v>
      </c>
      <c r="AE31" s="730">
        <f t="shared" si="19"/>
        <v>0</v>
      </c>
      <c r="AF31" s="591">
        <f t="shared" si="20"/>
        <v>1.2327000000000001</v>
      </c>
      <c r="AG31"/>
    </row>
    <row r="32" spans="1:33" ht="15" x14ac:dyDescent="0.25">
      <c r="A32" s="410">
        <f>+SUBTOTAL(3,$B$4:B32)</f>
        <v>29</v>
      </c>
      <c r="B32" s="410" t="str">
        <f>'Visual chart Edit'!B35</f>
        <v>6/1</v>
      </c>
      <c r="C32" s="410" t="str">
        <f>'Visual chart Edit'!C35</f>
        <v>DA+0</v>
      </c>
      <c r="D32" s="410" t="s">
        <v>1295</v>
      </c>
      <c r="E32" s="462">
        <f>'Visual chart Edit'!I35</f>
        <v>429.9</v>
      </c>
      <c r="F32" s="410" t="str">
        <f>'Visual chart Edit'!K35</f>
        <v>DFR</v>
      </c>
      <c r="G32" s="410" t="str">
        <f>'Visual chart Edit'!L35</f>
        <v>E</v>
      </c>
      <c r="H32" s="410"/>
      <c r="I32" s="410"/>
      <c r="J32" s="410"/>
      <c r="K32" s="410"/>
      <c r="M32" s="501" t="s">
        <v>1321</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30">
        <f t="shared" si="14"/>
        <v>3.2034000000000002</v>
      </c>
      <c r="AA32" s="730">
        <f t="shared" si="15"/>
        <v>0</v>
      </c>
      <c r="AB32" s="730">
        <f t="shared" si="16"/>
        <v>0</v>
      </c>
      <c r="AC32" s="730">
        <f t="shared" si="17"/>
        <v>0</v>
      </c>
      <c r="AD32" s="730">
        <f t="shared" si="18"/>
        <v>0</v>
      </c>
      <c r="AE32" s="730">
        <f t="shared" si="19"/>
        <v>0</v>
      </c>
      <c r="AF32" s="591">
        <f t="shared" si="20"/>
        <v>3.2034000000000002</v>
      </c>
      <c r="AG32"/>
    </row>
    <row r="33" spans="1:33" ht="15" x14ac:dyDescent="0.25">
      <c r="A33" s="410">
        <f>+SUBTOTAL(3,$B$4:B33)</f>
        <v>30</v>
      </c>
      <c r="B33" s="410" t="str">
        <f>'Visual chart Edit'!B36</f>
        <v>6/2</v>
      </c>
      <c r="C33" s="410" t="str">
        <f>'Visual chart Edit'!C36</f>
        <v>DA+0</v>
      </c>
      <c r="D33" s="410" t="s">
        <v>1295</v>
      </c>
      <c r="E33" s="462">
        <f>'Visual chart Edit'!I36</f>
        <v>362.4</v>
      </c>
      <c r="F33" s="410" t="str">
        <f>'Visual chart Edit'!K36</f>
        <v>DFR</v>
      </c>
      <c r="G33" s="410" t="str">
        <f>'Visual chart Edit'!L36</f>
        <v>E</v>
      </c>
      <c r="H33" s="410"/>
      <c r="I33" s="410"/>
      <c r="J33" s="410"/>
      <c r="K33" s="410"/>
      <c r="M33" s="501" t="s">
        <v>1322</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30">
        <f t="shared" si="14"/>
        <v>1.2299</v>
      </c>
      <c r="AA33" s="730">
        <f t="shared" si="15"/>
        <v>0.40489999999999998</v>
      </c>
      <c r="AB33" s="730">
        <f t="shared" si="16"/>
        <v>0</v>
      </c>
      <c r="AC33" s="730">
        <f t="shared" si="17"/>
        <v>0</v>
      </c>
      <c r="AD33" s="730">
        <f t="shared" si="18"/>
        <v>0</v>
      </c>
      <c r="AE33" s="730">
        <f t="shared" si="19"/>
        <v>0</v>
      </c>
      <c r="AF33" s="591">
        <f t="shared" si="20"/>
        <v>0.82499999999999996</v>
      </c>
      <c r="AG33"/>
    </row>
    <row r="34" spans="1:33" ht="15" x14ac:dyDescent="0.25">
      <c r="A34" s="410">
        <f>+SUBTOTAL(3,$B$4:B34)</f>
        <v>31</v>
      </c>
      <c r="B34" s="410" t="str">
        <f>'Visual chart Edit'!B37</f>
        <v>7/0</v>
      </c>
      <c r="C34" s="410" t="str">
        <f>'Visual chart Edit'!C37</f>
        <v>DB1+0</v>
      </c>
      <c r="D34" s="410" t="s">
        <v>1295</v>
      </c>
      <c r="E34" s="462">
        <f>'Visual chart Edit'!I37</f>
        <v>347.9</v>
      </c>
      <c r="F34" s="410" t="str">
        <f>'Visual chart Edit'!K37</f>
        <v>DRY</v>
      </c>
      <c r="G34" s="410" t="str">
        <f>'Visual chart Edit'!L37</f>
        <v>E</v>
      </c>
      <c r="H34" s="410"/>
      <c r="I34" s="410"/>
      <c r="J34" s="410"/>
      <c r="K34" s="410"/>
      <c r="M34" s="501" t="s">
        <v>1323</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30">
        <f t="shared" si="14"/>
        <v>4.0109699999999995</v>
      </c>
      <c r="AA34" s="730">
        <f t="shared" si="15"/>
        <v>4.0109699999999995</v>
      </c>
      <c r="AB34" s="730">
        <f t="shared" si="16"/>
        <v>0</v>
      </c>
      <c r="AC34" s="730">
        <f t="shared" si="17"/>
        <v>0</v>
      </c>
      <c r="AD34" s="730">
        <f t="shared" si="18"/>
        <v>0</v>
      </c>
      <c r="AE34" s="730">
        <f t="shared" si="19"/>
        <v>0</v>
      </c>
      <c r="AF34" s="591">
        <f t="shared" si="20"/>
        <v>0</v>
      </c>
      <c r="AG34"/>
    </row>
    <row r="35" spans="1:33" ht="15" x14ac:dyDescent="0.25">
      <c r="A35" s="410">
        <f>+SUBTOTAL(3,$B$4:B35)</f>
        <v>32</v>
      </c>
      <c r="B35" s="410" t="str">
        <f>'Visual chart Edit'!B38</f>
        <v>8/0</v>
      </c>
      <c r="C35" s="410" t="str">
        <f>'Visual chart Edit'!C38</f>
        <v>DB1+0</v>
      </c>
      <c r="D35" s="410" t="s">
        <v>1295</v>
      </c>
      <c r="E35" s="462">
        <f>'Visual chart Edit'!I38</f>
        <v>210.8</v>
      </c>
      <c r="F35" s="410" t="str">
        <f>'Visual chart Edit'!K38</f>
        <v>DRY</v>
      </c>
      <c r="G35" s="410" t="str">
        <f>'Visual chart Edit'!L38</f>
        <v>E</v>
      </c>
      <c r="H35" s="410"/>
      <c r="I35" s="410"/>
      <c r="J35" s="410"/>
      <c r="K35" s="410"/>
      <c r="M35" s="501" t="s">
        <v>1324</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30">
        <f t="shared" si="14"/>
        <v>2.4073999999999995</v>
      </c>
      <c r="AA35" s="730">
        <f t="shared" si="15"/>
        <v>2.4073999999999995</v>
      </c>
      <c r="AB35" s="730">
        <f t="shared" si="16"/>
        <v>0</v>
      </c>
      <c r="AC35" s="730">
        <f t="shared" si="17"/>
        <v>0</v>
      </c>
      <c r="AD35" s="730">
        <f t="shared" si="18"/>
        <v>0</v>
      </c>
      <c r="AE35" s="730">
        <f t="shared" si="19"/>
        <v>0</v>
      </c>
      <c r="AF35" s="591">
        <f t="shared" si="20"/>
        <v>0</v>
      </c>
      <c r="AG35"/>
    </row>
    <row r="36" spans="1:33" ht="15" x14ac:dyDescent="0.25">
      <c r="A36" s="410">
        <f>+SUBTOTAL(3,$B$4:B36)</f>
        <v>33</v>
      </c>
      <c r="B36" s="410" t="str">
        <f>'Visual chart Edit'!B39</f>
        <v>8/1</v>
      </c>
      <c r="C36" s="410" t="str">
        <f>'Visual chart Edit'!C39</f>
        <v>DA+3</v>
      </c>
      <c r="D36" s="410" t="s">
        <v>1295</v>
      </c>
      <c r="E36" s="462">
        <f>'Visual chart Edit'!I39</f>
        <v>409.2</v>
      </c>
      <c r="F36" s="410" t="str">
        <f>'Visual chart Edit'!K39</f>
        <v>DRY</v>
      </c>
      <c r="G36" s="410" t="str">
        <f>'Visual chart Edit'!L39</f>
        <v>E</v>
      </c>
      <c r="H36" s="410"/>
      <c r="I36" s="410"/>
      <c r="J36" s="410"/>
      <c r="K36" s="410"/>
      <c r="M36" s="501" t="s">
        <v>1325</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30">
        <f t="shared" si="14"/>
        <v>1.9041000000000001</v>
      </c>
      <c r="AA36" s="730">
        <f t="shared" si="15"/>
        <v>1.9041000000000001</v>
      </c>
      <c r="AB36" s="730">
        <f t="shared" si="16"/>
        <v>0</v>
      </c>
      <c r="AC36" s="730">
        <f t="shared" si="17"/>
        <v>0</v>
      </c>
      <c r="AD36" s="730">
        <f t="shared" si="18"/>
        <v>0</v>
      </c>
      <c r="AE36" s="730">
        <f t="shared" si="19"/>
        <v>0</v>
      </c>
      <c r="AF36" s="591">
        <f t="shared" si="20"/>
        <v>0</v>
      </c>
      <c r="AG36"/>
    </row>
    <row r="37" spans="1:33" ht="15" x14ac:dyDescent="0.25">
      <c r="A37" s="410">
        <f>+SUBTOTAL(3,$B$4:B37)</f>
        <v>34</v>
      </c>
      <c r="B37" s="410" t="str">
        <f>'Visual chart Edit'!B40</f>
        <v>8/2</v>
      </c>
      <c r="C37" s="410" t="str">
        <f>'Visual chart Edit'!C40</f>
        <v>DA+3</v>
      </c>
      <c r="D37" s="410" t="s">
        <v>1295</v>
      </c>
      <c r="E37" s="462">
        <f>'Visual chart Edit'!I40</f>
        <v>413.6</v>
      </c>
      <c r="F37" s="410" t="str">
        <f>'Visual chart Edit'!K40</f>
        <v>DRY</v>
      </c>
      <c r="G37" s="410" t="str">
        <f>'Visual chart Edit'!L40</f>
        <v>E</v>
      </c>
      <c r="H37" s="410"/>
      <c r="I37" s="410"/>
      <c r="J37" s="410"/>
      <c r="K37" s="410"/>
      <c r="M37" s="501" t="s">
        <v>1326</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30">
        <f t="shared" si="14"/>
        <v>4.1779000000000002</v>
      </c>
      <c r="AA37" s="730">
        <f t="shared" si="15"/>
        <v>4.1779000000000002</v>
      </c>
      <c r="AB37" s="730">
        <f t="shared" si="16"/>
        <v>0</v>
      </c>
      <c r="AC37" s="730">
        <f t="shared" si="17"/>
        <v>0</v>
      </c>
      <c r="AD37" s="730">
        <f t="shared" si="18"/>
        <v>0</v>
      </c>
      <c r="AE37" s="730">
        <f t="shared" si="19"/>
        <v>0</v>
      </c>
      <c r="AF37" s="591">
        <f t="shared" si="20"/>
        <v>0</v>
      </c>
      <c r="AG37"/>
    </row>
    <row r="38" spans="1:33" ht="15" x14ac:dyDescent="0.25">
      <c r="A38" s="410">
        <f>+SUBTOTAL(3,$B$4:B38)</f>
        <v>35</v>
      </c>
      <c r="B38" s="410" t="str">
        <f>'Visual chart Edit'!B41</f>
        <v>8/3</v>
      </c>
      <c r="C38" s="410" t="str">
        <f>'Visual chart Edit'!C41</f>
        <v>DA+0</v>
      </c>
      <c r="D38" s="410" t="s">
        <v>1295</v>
      </c>
      <c r="E38" s="462">
        <f>'Visual chart Edit'!I41</f>
        <v>393.2</v>
      </c>
      <c r="F38" s="410" t="str">
        <f>'Visual chart Edit'!K41</f>
        <v>DRY</v>
      </c>
      <c r="G38" s="410" t="str">
        <f>'Visual chart Edit'!L41</f>
        <v>E</v>
      </c>
      <c r="H38" s="410"/>
      <c r="I38" s="410"/>
      <c r="J38" s="410"/>
      <c r="K38" s="410"/>
      <c r="M38" s="501" t="s">
        <v>1327</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30">
        <f t="shared" si="14"/>
        <v>2.5270999999999999</v>
      </c>
      <c r="AA38" s="730">
        <f t="shared" si="15"/>
        <v>2.5270999999999999</v>
      </c>
      <c r="AB38" s="730">
        <f t="shared" si="16"/>
        <v>0</v>
      </c>
      <c r="AC38" s="730">
        <f t="shared" si="17"/>
        <v>0</v>
      </c>
      <c r="AD38" s="730">
        <f t="shared" si="18"/>
        <v>0</v>
      </c>
      <c r="AE38" s="730">
        <f t="shared" si="19"/>
        <v>0</v>
      </c>
      <c r="AF38" s="591">
        <f t="shared" si="20"/>
        <v>0</v>
      </c>
      <c r="AG38"/>
    </row>
    <row r="39" spans="1:33" ht="15" x14ac:dyDescent="0.25">
      <c r="A39" s="410">
        <f>+SUBTOTAL(3,$B$4:B39)</f>
        <v>36</v>
      </c>
      <c r="B39" s="410" t="str">
        <f>'Visual chart Edit'!B42</f>
        <v>8/4</v>
      </c>
      <c r="C39" s="410" t="str">
        <f>'Visual chart Edit'!C42</f>
        <v>DA+3</v>
      </c>
      <c r="D39" s="410" t="s">
        <v>1295</v>
      </c>
      <c r="E39" s="462">
        <f>'Visual chart Edit'!I42</f>
        <v>416.5</v>
      </c>
      <c r="F39" s="410" t="str">
        <f>'Visual chart Edit'!K42</f>
        <v>DRY</v>
      </c>
      <c r="G39" s="410" t="str">
        <f>'Visual chart Edit'!L42</f>
        <v>E</v>
      </c>
      <c r="H39" s="410"/>
      <c r="I39" s="410"/>
      <c r="J39" s="410"/>
      <c r="K39" s="410"/>
      <c r="M39" s="501" t="s">
        <v>1328</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30">
        <f t="shared" si="14"/>
        <v>3.6250999999999998</v>
      </c>
      <c r="AA39" s="730">
        <f t="shared" si="15"/>
        <v>3.6250999999999998</v>
      </c>
      <c r="AB39" s="730">
        <f t="shared" si="16"/>
        <v>0</v>
      </c>
      <c r="AC39" s="730">
        <f t="shared" si="17"/>
        <v>0</v>
      </c>
      <c r="AD39" s="730">
        <f t="shared" si="18"/>
        <v>0</v>
      </c>
      <c r="AE39" s="730">
        <f t="shared" si="19"/>
        <v>0</v>
      </c>
      <c r="AF39" s="591">
        <f t="shared" si="20"/>
        <v>0</v>
      </c>
      <c r="AG39"/>
    </row>
    <row r="40" spans="1:33" ht="15" x14ac:dyDescent="0.25">
      <c r="A40" s="410">
        <f>+SUBTOTAL(3,$B$4:B40)</f>
        <v>37</v>
      </c>
      <c r="B40" s="410" t="str">
        <f>'Visual chart Edit'!B43</f>
        <v>8/5</v>
      </c>
      <c r="C40" s="410" t="str">
        <f>'Visual chart Edit'!C43</f>
        <v>DA+3</v>
      </c>
      <c r="D40" s="410" t="s">
        <v>1295</v>
      </c>
      <c r="E40" s="462">
        <f>'Visual chart Edit'!I43</f>
        <v>394.6</v>
      </c>
      <c r="F40" s="410" t="str">
        <f>'Visual chart Edit'!K43</f>
        <v>DRY</v>
      </c>
      <c r="G40" s="410" t="str">
        <f>'Visual chart Edit'!L43</f>
        <v>E</v>
      </c>
      <c r="H40" s="410"/>
      <c r="I40" s="410"/>
      <c r="J40" s="410"/>
      <c r="K40" s="410"/>
      <c r="M40" s="501" t="s">
        <v>1329</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30">
        <f t="shared" si="14"/>
        <v>3.7283000000000004</v>
      </c>
      <c r="AA40" s="730">
        <f t="shared" si="15"/>
        <v>3.7283000000000004</v>
      </c>
      <c r="AB40" s="730">
        <f t="shared" si="16"/>
        <v>0</v>
      </c>
      <c r="AC40" s="730">
        <f t="shared" si="17"/>
        <v>0</v>
      </c>
      <c r="AD40" s="730">
        <f t="shared" si="18"/>
        <v>0</v>
      </c>
      <c r="AE40" s="730">
        <f t="shared" si="19"/>
        <v>0</v>
      </c>
      <c r="AF40" s="591">
        <f t="shared" si="20"/>
        <v>0</v>
      </c>
      <c r="AG40"/>
    </row>
    <row r="41" spans="1:33" ht="15" x14ac:dyDescent="0.25">
      <c r="A41" s="410">
        <f>+SUBTOTAL(3,$B$4:B41)</f>
        <v>38</v>
      </c>
      <c r="B41" s="793" t="str">
        <f>'Visual chart Edit'!B44</f>
        <v>8/6</v>
      </c>
      <c r="C41" s="410" t="str">
        <f>'Visual chart Edit'!C44</f>
        <v>DA+3</v>
      </c>
      <c r="D41" s="410" t="s">
        <v>1295</v>
      </c>
      <c r="E41" s="462">
        <f>'Visual chart Edit'!I44</f>
        <v>393.2</v>
      </c>
      <c r="F41" s="410" t="str">
        <f>'Visual chart Edit'!K44</f>
        <v>DRY</v>
      </c>
      <c r="G41" s="410" t="str">
        <f>'Visual chart Edit'!L44</f>
        <v>E</v>
      </c>
      <c r="H41" s="413"/>
      <c r="I41" s="410"/>
      <c r="J41" s="410"/>
      <c r="K41" s="410"/>
      <c r="M41" s="501" t="s">
        <v>1330</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30">
        <f t="shared" si="14"/>
        <v>3.6749000000000001</v>
      </c>
      <c r="AA41" s="730">
        <f t="shared" si="15"/>
        <v>3.6749000000000001</v>
      </c>
      <c r="AB41" s="730">
        <f t="shared" si="16"/>
        <v>0</v>
      </c>
      <c r="AC41" s="730">
        <f t="shared" si="17"/>
        <v>0</v>
      </c>
      <c r="AD41" s="730">
        <f t="shared" si="18"/>
        <v>0</v>
      </c>
      <c r="AE41" s="730">
        <f t="shared" si="19"/>
        <v>0</v>
      </c>
      <c r="AF41" s="591">
        <f t="shared" si="20"/>
        <v>0</v>
      </c>
      <c r="AG41"/>
    </row>
    <row r="42" spans="1:33" ht="15" x14ac:dyDescent="0.25">
      <c r="A42" s="410">
        <f>+SUBTOTAL(3,$B$4:B42)</f>
        <v>39</v>
      </c>
      <c r="B42" s="793" t="str">
        <f>'Visual chart Edit'!B45</f>
        <v>8/7</v>
      </c>
      <c r="C42" s="410" t="str">
        <f>'Visual chart Edit'!C45</f>
        <v>DB1+0</v>
      </c>
      <c r="D42" s="410" t="s">
        <v>1296</v>
      </c>
      <c r="E42" s="462">
        <f>'Visual chart Edit'!I45</f>
        <v>441.1</v>
      </c>
      <c r="F42" s="410" t="str">
        <f>'Visual chart Edit'!K45</f>
        <v>DRY</v>
      </c>
      <c r="G42" s="410" t="str">
        <f>'Visual chart Edit'!L45</f>
        <v>E</v>
      </c>
      <c r="H42" s="413"/>
      <c r="I42" s="410"/>
      <c r="J42" s="410"/>
      <c r="K42" s="410"/>
      <c r="M42" s="501" t="s">
        <v>1331</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30">
        <f t="shared" si="14"/>
        <v>3.681</v>
      </c>
      <c r="AA42" s="730">
        <f t="shared" si="15"/>
        <v>3.681</v>
      </c>
      <c r="AB42" s="730">
        <f t="shared" si="16"/>
        <v>0</v>
      </c>
      <c r="AC42" s="730">
        <f t="shared" si="17"/>
        <v>0</v>
      </c>
      <c r="AD42" s="730">
        <f t="shared" si="18"/>
        <v>0</v>
      </c>
      <c r="AE42" s="730">
        <f t="shared" si="19"/>
        <v>0</v>
      </c>
      <c r="AF42" s="591">
        <f t="shared" si="20"/>
        <v>0</v>
      </c>
      <c r="AG42"/>
    </row>
    <row r="43" spans="1:33" ht="15" x14ac:dyDescent="0.25">
      <c r="A43" s="410">
        <f>+SUBTOTAL(3,$B$4:B43)</f>
        <v>40</v>
      </c>
      <c r="B43" s="410" t="str">
        <f>'Visual chart Edit'!B46</f>
        <v>8/8</v>
      </c>
      <c r="C43" s="410" t="str">
        <f>'Visual chart Edit'!C46</f>
        <v>DA+6</v>
      </c>
      <c r="D43" s="410" t="s">
        <v>1296</v>
      </c>
      <c r="E43" s="462">
        <f>'Visual chart Edit'!I46</f>
        <v>414.4</v>
      </c>
      <c r="F43" s="410" t="str">
        <f>'Visual chart Edit'!K46</f>
        <v>DRY</v>
      </c>
      <c r="G43" s="410" t="str">
        <f>'Visual chart Edit'!L46</f>
        <v>E</v>
      </c>
      <c r="H43" s="413"/>
      <c r="I43" s="410"/>
      <c r="J43" s="410"/>
      <c r="K43" s="410"/>
      <c r="M43" s="501" t="s">
        <v>1332</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30">
        <f t="shared" si="14"/>
        <v>0.3861</v>
      </c>
      <c r="AA43" s="730">
        <f t="shared" si="15"/>
        <v>0.3861</v>
      </c>
      <c r="AB43" s="730">
        <f t="shared" si="16"/>
        <v>0</v>
      </c>
      <c r="AC43" s="730">
        <f t="shared" si="17"/>
        <v>0</v>
      </c>
      <c r="AD43" s="730">
        <f t="shared" si="18"/>
        <v>0</v>
      </c>
      <c r="AE43" s="730">
        <f t="shared" si="19"/>
        <v>0</v>
      </c>
      <c r="AF43" s="591">
        <f t="shared" si="20"/>
        <v>0</v>
      </c>
      <c r="AG43"/>
    </row>
    <row r="44" spans="1:33" ht="15" x14ac:dyDescent="0.25">
      <c r="A44" s="410">
        <f>+SUBTOTAL(3,$B$4:B44)</f>
        <v>41</v>
      </c>
      <c r="B44" s="410" t="str">
        <f>'Visual chart Edit'!B47</f>
        <v>8/9</v>
      </c>
      <c r="C44" s="410" t="str">
        <f>'Visual chart Edit'!C47</f>
        <v>DA+3</v>
      </c>
      <c r="D44" s="410" t="s">
        <v>1296</v>
      </c>
      <c r="E44" s="462">
        <f>'Visual chart Edit'!I47</f>
        <v>395.863</v>
      </c>
      <c r="F44" s="410" t="str">
        <f>'Visual chart Edit'!K47</f>
        <v>DFR</v>
      </c>
      <c r="G44" s="410" t="str">
        <f>'Visual chart Edit'!L47</f>
        <v>E</v>
      </c>
      <c r="H44" s="410"/>
      <c r="I44" s="410"/>
      <c r="J44" s="410"/>
      <c r="K44" s="410"/>
      <c r="M44" s="501" t="s">
        <v>1333</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30">
        <f t="shared" si="14"/>
        <v>2.0474000000000001</v>
      </c>
      <c r="AA44" s="730">
        <f t="shared" si="15"/>
        <v>2.0474000000000001</v>
      </c>
      <c r="AB44" s="730">
        <f t="shared" si="16"/>
        <v>0</v>
      </c>
      <c r="AC44" s="730">
        <f t="shared" si="17"/>
        <v>0</v>
      </c>
      <c r="AD44" s="730">
        <f t="shared" si="18"/>
        <v>0</v>
      </c>
      <c r="AE44" s="730">
        <f t="shared" si="19"/>
        <v>0</v>
      </c>
      <c r="AF44" s="591">
        <f t="shared" si="20"/>
        <v>0</v>
      </c>
      <c r="AG44"/>
    </row>
    <row r="45" spans="1:33" ht="15" x14ac:dyDescent="0.25">
      <c r="A45" s="410">
        <f>+SUBTOTAL(3,$B$4:B45)</f>
        <v>42</v>
      </c>
      <c r="B45" s="410" t="str">
        <f>'Visual chart Edit'!B48</f>
        <v>8/10</v>
      </c>
      <c r="C45" s="410" t="str">
        <f>'Visual chart Edit'!C48</f>
        <v>DA+3</v>
      </c>
      <c r="D45" s="410" t="s">
        <v>1296</v>
      </c>
      <c r="E45" s="462">
        <f>'Visual chart Edit'!I48</f>
        <v>413.404</v>
      </c>
      <c r="F45" s="410" t="str">
        <f>'Visual chart Edit'!K48</f>
        <v>DFR</v>
      </c>
      <c r="G45" s="410" t="str">
        <f>'Visual chart Edit'!L48</f>
        <v>E</v>
      </c>
      <c r="H45" s="410"/>
      <c r="I45" s="410"/>
      <c r="J45" s="410"/>
      <c r="K45" s="410"/>
      <c r="M45" s="501" t="s">
        <v>1334</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30">
        <f t="shared" si="14"/>
        <v>1.2275999999999998</v>
      </c>
      <c r="AA45" s="730">
        <f t="shared" si="15"/>
        <v>1.2275999999999998</v>
      </c>
      <c r="AB45" s="730">
        <f t="shared" si="16"/>
        <v>0</v>
      </c>
      <c r="AC45" s="730">
        <f t="shared" si="17"/>
        <v>0</v>
      </c>
      <c r="AD45" s="730">
        <f t="shared" si="18"/>
        <v>0</v>
      </c>
      <c r="AE45" s="730">
        <f t="shared" si="19"/>
        <v>0</v>
      </c>
      <c r="AF45" s="591">
        <f t="shared" si="20"/>
        <v>0</v>
      </c>
      <c r="AG45"/>
    </row>
    <row r="46" spans="1:33" ht="15" x14ac:dyDescent="0.25">
      <c r="A46" s="410">
        <f>+SUBTOTAL(3,$B$4:B46)</f>
        <v>43</v>
      </c>
      <c r="B46" s="793" t="str">
        <f>'Visual chart Edit'!B49</f>
        <v>8/11</v>
      </c>
      <c r="C46" s="410" t="str">
        <f>'Visual chart Edit'!C49</f>
        <v>DA+0</v>
      </c>
      <c r="D46" s="410" t="s">
        <v>1296</v>
      </c>
      <c r="E46" s="462">
        <f>'Visual chart Edit'!I49</f>
        <v>402.6</v>
      </c>
      <c r="F46" s="410" t="str">
        <f>'Visual chart Edit'!K49</f>
        <v>DRY</v>
      </c>
      <c r="G46" s="410" t="str">
        <f>'Visual chart Edit'!L49</f>
        <v>E</v>
      </c>
      <c r="H46" s="413"/>
      <c r="I46" s="410"/>
      <c r="J46" s="410"/>
      <c r="K46" s="410"/>
      <c r="M46" s="501" t="s">
        <v>1335</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30">
        <f t="shared" si="14"/>
        <v>4.5078000000000005</v>
      </c>
      <c r="AA46" s="730">
        <f t="shared" si="15"/>
        <v>4.5078000000000005</v>
      </c>
      <c r="AB46" s="730">
        <f t="shared" si="16"/>
        <v>0</v>
      </c>
      <c r="AC46" s="730">
        <f t="shared" si="17"/>
        <v>0</v>
      </c>
      <c r="AD46" s="730">
        <f t="shared" si="18"/>
        <v>0</v>
      </c>
      <c r="AE46" s="730">
        <f t="shared" si="19"/>
        <v>0</v>
      </c>
      <c r="AF46" s="591">
        <f t="shared" si="20"/>
        <v>0</v>
      </c>
      <c r="AG46"/>
    </row>
    <row r="47" spans="1:33" ht="15" x14ac:dyDescent="0.25">
      <c r="A47" s="410">
        <f>+SUBTOTAL(3,$B$4:B47)</f>
        <v>44</v>
      </c>
      <c r="B47" s="410" t="str">
        <f>'Visual chart Edit'!B50</f>
        <v>8/12</v>
      </c>
      <c r="C47" s="410" t="str">
        <f>'Visual chart Edit'!C50</f>
        <v>DA+0</v>
      </c>
      <c r="D47" s="410" t="s">
        <v>1296</v>
      </c>
      <c r="E47" s="462">
        <f>'Visual chart Edit'!I50</f>
        <v>372.1</v>
      </c>
      <c r="F47" s="410" t="str">
        <f>'Visual chart Edit'!K50</f>
        <v>DRY</v>
      </c>
      <c r="G47" s="410" t="str">
        <f>'Visual chart Edit'!L50</f>
        <v>E</v>
      </c>
      <c r="H47" s="410"/>
      <c r="I47" s="410"/>
      <c r="J47" s="410"/>
      <c r="K47" s="410"/>
      <c r="M47" s="501" t="s">
        <v>1336</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30">
        <f t="shared" si="14"/>
        <v>1.5660999999999998</v>
      </c>
      <c r="AA47" s="730">
        <f t="shared" si="15"/>
        <v>1.5660999999999998</v>
      </c>
      <c r="AB47" s="730">
        <f t="shared" si="16"/>
        <v>0</v>
      </c>
      <c r="AC47" s="730">
        <f t="shared" si="17"/>
        <v>0</v>
      </c>
      <c r="AD47" s="730">
        <f t="shared" si="18"/>
        <v>0</v>
      </c>
      <c r="AE47" s="730">
        <f t="shared" si="19"/>
        <v>0</v>
      </c>
      <c r="AF47" s="591">
        <f t="shared" si="20"/>
        <v>0</v>
      </c>
      <c r="AG47"/>
    </row>
    <row r="48" spans="1:33" ht="15" x14ac:dyDescent="0.25">
      <c r="A48" s="410">
        <f>+SUBTOTAL(3,$B$4:B48)</f>
        <v>45</v>
      </c>
      <c r="B48" s="721" t="str">
        <f>'Visual chart Edit'!B51</f>
        <v>9/0</v>
      </c>
      <c r="C48" s="410" t="str">
        <f>'Visual chart Edit'!C51</f>
        <v>DD60+18</v>
      </c>
      <c r="D48" s="410" t="s">
        <v>1296</v>
      </c>
      <c r="E48" s="462">
        <f>'Visual chart Edit'!I51</f>
        <v>457.7</v>
      </c>
      <c r="F48" s="410" t="str">
        <f>'Visual chart Edit'!K51</f>
        <v>DRY</v>
      </c>
      <c r="G48" s="410" t="str">
        <f>'Visual chart Edit'!L51</f>
        <v>E</v>
      </c>
      <c r="H48" s="410"/>
      <c r="I48" s="410"/>
      <c r="J48" s="410"/>
      <c r="K48" s="410"/>
      <c r="M48" s="501" t="s">
        <v>1337</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30">
        <f t="shared" si="14"/>
        <v>4.2541000000000002</v>
      </c>
      <c r="AA48" s="730">
        <f t="shared" si="15"/>
        <v>4.2541000000000002</v>
      </c>
      <c r="AB48" s="730">
        <f t="shared" si="16"/>
        <v>0</v>
      </c>
      <c r="AC48" s="730">
        <f t="shared" si="17"/>
        <v>0</v>
      </c>
      <c r="AD48" s="730">
        <f t="shared" si="18"/>
        <v>0</v>
      </c>
      <c r="AE48" s="730">
        <f t="shared" si="19"/>
        <v>0</v>
      </c>
      <c r="AF48" s="591">
        <f t="shared" si="20"/>
        <v>0</v>
      </c>
      <c r="AG48"/>
    </row>
    <row r="49" spans="1:33" ht="15" x14ac:dyDescent="0.25">
      <c r="A49" s="410">
        <f>+SUBTOTAL(3,$B$4:B49)</f>
        <v>46</v>
      </c>
      <c r="B49" s="794" t="str">
        <f>'Visual chart Edit'!B52</f>
        <v>10/0</v>
      </c>
      <c r="C49" s="410" t="str">
        <f>'Visual chart Edit'!C52</f>
        <v>DD60+25</v>
      </c>
      <c r="D49" s="410" t="s">
        <v>1296</v>
      </c>
      <c r="E49" s="462">
        <f>'Visual chart Edit'!I52</f>
        <v>233.1</v>
      </c>
      <c r="F49" s="410" t="str">
        <f>'Visual chart Edit'!K52</f>
        <v>DFR</v>
      </c>
      <c r="G49" s="410" t="s">
        <v>124</v>
      </c>
      <c r="H49" s="413" t="s">
        <v>1642</v>
      </c>
      <c r="I49" s="410"/>
      <c r="J49" s="410"/>
      <c r="K49" s="410"/>
      <c r="M49" s="501" t="s">
        <v>1338</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30">
        <f t="shared" si="14"/>
        <v>0.76900000000000002</v>
      </c>
      <c r="AA49" s="730">
        <f t="shared" si="15"/>
        <v>0.76900000000000002</v>
      </c>
      <c r="AB49" s="730">
        <f t="shared" si="16"/>
        <v>0</v>
      </c>
      <c r="AC49" s="730">
        <f t="shared" si="17"/>
        <v>0</v>
      </c>
      <c r="AD49" s="730">
        <f t="shared" si="18"/>
        <v>0</v>
      </c>
      <c r="AE49" s="730">
        <f t="shared" si="19"/>
        <v>0</v>
      </c>
      <c r="AF49" s="591">
        <f t="shared" si="20"/>
        <v>0</v>
      </c>
      <c r="AG49"/>
    </row>
    <row r="50" spans="1:33" ht="15" x14ac:dyDescent="0.25">
      <c r="A50" s="410">
        <f>+SUBTOTAL(3,$B$4:B50)</f>
        <v>47</v>
      </c>
      <c r="B50" s="410" t="str">
        <f>'Visual chart Edit'!B53</f>
        <v>10/1</v>
      </c>
      <c r="C50" s="410" t="str">
        <f>'Visual chart Edit'!C53</f>
        <v>DA+0</v>
      </c>
      <c r="D50" s="410" t="s">
        <v>1297</v>
      </c>
      <c r="E50" s="462">
        <f>'Visual chart Edit'!I53</f>
        <v>443.7</v>
      </c>
      <c r="F50" s="410" t="str">
        <f>'Visual chart Edit'!K53</f>
        <v>DRY</v>
      </c>
      <c r="G50" s="410" t="str">
        <f>'Visual chart Edit'!L53</f>
        <v>E</v>
      </c>
      <c r="H50" s="410"/>
      <c r="I50" s="410"/>
      <c r="J50" s="410"/>
      <c r="K50" s="410"/>
      <c r="M50" s="501" t="s">
        <v>1339</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30">
        <f t="shared" si="14"/>
        <v>4.9329000000000001</v>
      </c>
      <c r="AA50" s="730">
        <f t="shared" si="15"/>
        <v>4.9329000000000001</v>
      </c>
      <c r="AB50" s="730">
        <f t="shared" si="16"/>
        <v>0</v>
      </c>
      <c r="AC50" s="730">
        <f t="shared" si="17"/>
        <v>0</v>
      </c>
      <c r="AD50" s="730">
        <f t="shared" si="18"/>
        <v>0</v>
      </c>
      <c r="AE50" s="730">
        <f t="shared" si="19"/>
        <v>0</v>
      </c>
      <c r="AF50" s="591">
        <f t="shared" si="20"/>
        <v>0</v>
      </c>
      <c r="AG50"/>
    </row>
    <row r="51" spans="1:33" ht="15" x14ac:dyDescent="0.25">
      <c r="A51" s="410">
        <f>+SUBTOTAL(3,$B$4:B51)</f>
        <v>48</v>
      </c>
      <c r="B51" s="410" t="str">
        <f>'Visual chart Edit'!B54</f>
        <v>10/2</v>
      </c>
      <c r="C51" s="410" t="str">
        <f>'Visual chart Edit'!C54</f>
        <v>DA+0</v>
      </c>
      <c r="D51" s="410" t="s">
        <v>1297</v>
      </c>
      <c r="E51" s="462">
        <f>'Visual chart Edit'!I54</f>
        <v>383.2</v>
      </c>
      <c r="F51" s="410" t="str">
        <f>'Visual chart Edit'!K54</f>
        <v>DFR</v>
      </c>
      <c r="G51" s="410" t="str">
        <f>'Visual chart Edit'!L54</f>
        <v>E</v>
      </c>
      <c r="H51" s="413"/>
      <c r="I51" s="410"/>
      <c r="J51" s="410"/>
      <c r="K51" s="410"/>
      <c r="M51" s="501" t="s">
        <v>1340</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30">
        <f t="shared" si="14"/>
        <v>0.82020000000000004</v>
      </c>
      <c r="AA51" s="730">
        <f t="shared" si="15"/>
        <v>0.82020000000000004</v>
      </c>
      <c r="AB51" s="730">
        <f t="shared" si="16"/>
        <v>0</v>
      </c>
      <c r="AC51" s="730">
        <f t="shared" si="17"/>
        <v>0</v>
      </c>
      <c r="AD51" s="730">
        <f t="shared" si="18"/>
        <v>0</v>
      </c>
      <c r="AE51" s="730">
        <f t="shared" si="19"/>
        <v>0</v>
      </c>
      <c r="AF51" s="591">
        <f t="shared" si="20"/>
        <v>0</v>
      </c>
      <c r="AG51"/>
    </row>
    <row r="52" spans="1:33" ht="15" x14ac:dyDescent="0.25">
      <c r="A52" s="410">
        <f>+SUBTOTAL(3,$B$4:B52)</f>
        <v>49</v>
      </c>
      <c r="B52" s="410" t="str">
        <f>'Visual chart Edit'!B55</f>
        <v>10/3</v>
      </c>
      <c r="C52" s="410" t="str">
        <f>'Visual chart Edit'!C55</f>
        <v>DA+0</v>
      </c>
      <c r="D52" s="410" t="s">
        <v>1297</v>
      </c>
      <c r="E52" s="462">
        <f>'Visual chart Edit'!I55</f>
        <v>398.6</v>
      </c>
      <c r="F52" s="410" t="str">
        <f>'Visual chart Edit'!K55</f>
        <v>DFR</v>
      </c>
      <c r="G52" s="410" t="str">
        <f>'Visual chart Edit'!L55</f>
        <v>E</v>
      </c>
      <c r="H52" s="410"/>
      <c r="I52" s="410"/>
      <c r="J52" s="410"/>
      <c r="K52" s="410"/>
      <c r="M52" s="501" t="s">
        <v>1341</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30">
        <f t="shared" si="14"/>
        <v>3.7108000000000003</v>
      </c>
      <c r="AA52" s="730">
        <f t="shared" si="15"/>
        <v>3.7108000000000003</v>
      </c>
      <c r="AB52" s="730">
        <f t="shared" si="16"/>
        <v>0</v>
      </c>
      <c r="AC52" s="730">
        <f t="shared" si="17"/>
        <v>0</v>
      </c>
      <c r="AD52" s="730">
        <f t="shared" si="18"/>
        <v>0</v>
      </c>
      <c r="AE52" s="730">
        <f t="shared" si="19"/>
        <v>0</v>
      </c>
      <c r="AF52" s="591">
        <f t="shared" si="20"/>
        <v>0</v>
      </c>
      <c r="AG52"/>
    </row>
    <row r="53" spans="1:33" ht="15" x14ac:dyDescent="0.25">
      <c r="A53" s="410">
        <f>+SUBTOTAL(3,$B$4:B53)</f>
        <v>50</v>
      </c>
      <c r="B53" s="410" t="str">
        <f>'Visual chart Edit'!B56</f>
        <v>10/4</v>
      </c>
      <c r="C53" s="410" t="str">
        <f>'Visual chart Edit'!C56</f>
        <v>DA+3</v>
      </c>
      <c r="D53" s="410" t="s">
        <v>1297</v>
      </c>
      <c r="E53" s="462">
        <f>'Visual chart Edit'!I56</f>
        <v>410.7</v>
      </c>
      <c r="F53" s="410" t="str">
        <f>'Visual chart Edit'!K56</f>
        <v>DFR</v>
      </c>
      <c r="G53" s="410" t="str">
        <f>'Visual chart Edit'!L56</f>
        <v>E</v>
      </c>
      <c r="H53" s="410"/>
      <c r="I53" s="410"/>
      <c r="J53" s="410"/>
      <c r="K53" s="410"/>
      <c r="M53" s="501" t="s">
        <v>1342</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30">
        <f t="shared" si="14"/>
        <v>3.7882000000000002</v>
      </c>
      <c r="AA53" s="730">
        <f t="shared" si="15"/>
        <v>3.7882000000000002</v>
      </c>
      <c r="AB53" s="730">
        <f t="shared" si="16"/>
        <v>0</v>
      </c>
      <c r="AC53" s="730">
        <f t="shared" si="17"/>
        <v>0</v>
      </c>
      <c r="AD53" s="730">
        <f t="shared" si="18"/>
        <v>0</v>
      </c>
      <c r="AE53" s="730">
        <f t="shared" si="19"/>
        <v>0</v>
      </c>
      <c r="AF53" s="591">
        <f t="shared" si="20"/>
        <v>0</v>
      </c>
      <c r="AG53"/>
    </row>
    <row r="54" spans="1:33" ht="15" x14ac:dyDescent="0.25">
      <c r="A54" s="410">
        <f>+SUBTOTAL(3,$B$4:B54)</f>
        <v>51</v>
      </c>
      <c r="B54" s="410" t="str">
        <f>'Visual chart Edit'!B57</f>
        <v>10/5</v>
      </c>
      <c r="C54" s="410" t="str">
        <f>'Visual chart Edit'!C57</f>
        <v>DA+3</v>
      </c>
      <c r="D54" s="410" t="s">
        <v>1297</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1298</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1298</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1298</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1298</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1298</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1298</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1298</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1298</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1298</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1298</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1298</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1298</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1298</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1298</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1299</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1299</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1299</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1299</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1299</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1299</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1299</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1299</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1299</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1299</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1299</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1299</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1299</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1300</v>
      </c>
      <c r="E82" s="462">
        <f>'Visual chart Edit'!I85</f>
        <v>412.2</v>
      </c>
      <c r="F82" s="410" t="str">
        <f>'Visual chart Edit'!K85</f>
        <v>DRY</v>
      </c>
      <c r="G82" s="410" t="str">
        <f>'Visual chart Edit'!L85</f>
        <v>E</v>
      </c>
      <c r="H82" s="410"/>
      <c r="I82" s="410"/>
      <c r="J82" s="410"/>
      <c r="K82" s="410"/>
    </row>
    <row r="83" spans="1:11" ht="25.5" x14ac:dyDescent="0.25">
      <c r="A83" s="410">
        <f>+SUBTOTAL(3,$B$4:B83)</f>
        <v>80</v>
      </c>
      <c r="B83" s="793" t="str">
        <f>'Visual chart Edit'!B86</f>
        <v>11A/4</v>
      </c>
      <c r="C83" s="410" t="str">
        <f>'Visual chart Edit'!C86</f>
        <v>DA+3</v>
      </c>
      <c r="D83" s="410" t="s">
        <v>1300</v>
      </c>
      <c r="E83" s="462">
        <f>'Visual chart Edit'!I86</f>
        <v>422.1</v>
      </c>
      <c r="F83" s="410" t="str">
        <f>'Visual chart Edit'!K86</f>
        <v>DRY</v>
      </c>
      <c r="G83" s="410" t="str">
        <f>'Visual chart Edit'!L86</f>
        <v>E</v>
      </c>
      <c r="H83" s="413"/>
      <c r="I83" s="410"/>
      <c r="J83" s="410"/>
      <c r="K83" s="410"/>
    </row>
    <row r="84" spans="1:11" x14ac:dyDescent="0.25">
      <c r="A84" s="410">
        <f>+SUBTOTAL(3,$B$4:B84)</f>
        <v>81</v>
      </c>
      <c r="B84" s="410" t="str">
        <f>'Visual chart Edit'!B87</f>
        <v>11A/5</v>
      </c>
      <c r="C84" s="410" t="str">
        <f>'Visual chart Edit'!C87</f>
        <v>DA+3</v>
      </c>
      <c r="D84" s="410" t="s">
        <v>1300</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1300</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1300</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1300</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1300</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1300</v>
      </c>
      <c r="E89" s="462">
        <f>'Visual chart Edit'!I92</f>
        <v>405.9</v>
      </c>
      <c r="F89" s="410" t="str">
        <f>'Visual chart Edit'!K92</f>
        <v>DRY</v>
      </c>
      <c r="G89" s="410" t="str">
        <f>'Visual chart Edit'!L92</f>
        <v>E</v>
      </c>
      <c r="H89" s="410"/>
      <c r="I89" s="410"/>
      <c r="J89" s="410"/>
      <c r="K89" s="410"/>
    </row>
    <row r="90" spans="1:11" x14ac:dyDescent="0.25">
      <c r="A90" s="410">
        <f>+SUBTOTAL(3,$B$4:B90)</f>
        <v>87</v>
      </c>
      <c r="B90" s="793" t="str">
        <f>'Visual chart Edit'!B93</f>
        <v>13/0</v>
      </c>
      <c r="C90" s="410" t="str">
        <f>'Visual chart Edit'!C93</f>
        <v>DD60+3</v>
      </c>
      <c r="D90" s="410" t="s">
        <v>1300</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1300</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1300</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1300</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1300</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1300</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1300</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1300</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1300</v>
      </c>
      <c r="E98" s="462">
        <f>'Visual chart Edit'!I101</f>
        <v>396.029</v>
      </c>
      <c r="F98" s="410" t="str">
        <f>'Visual chart Edit'!K101</f>
        <v>DRY</v>
      </c>
      <c r="G98" s="410" t="str">
        <f>'Visual chart Edit'!L101</f>
        <v>E</v>
      </c>
      <c r="H98" s="413"/>
      <c r="I98" s="410"/>
      <c r="J98" s="410"/>
      <c r="K98" s="410"/>
    </row>
    <row r="99" spans="1:11" x14ac:dyDescent="0.25">
      <c r="A99" s="410">
        <f>+SUBTOTAL(3,$B$4:B99)</f>
        <v>96</v>
      </c>
      <c r="B99" s="793" t="str">
        <f>'Visual chart Edit'!B102</f>
        <v>15/0</v>
      </c>
      <c r="C99" s="410" t="str">
        <f>'Visual chart Edit'!C102</f>
        <v>DC1+0</v>
      </c>
      <c r="D99" s="410" t="s">
        <v>1300</v>
      </c>
      <c r="E99" s="462">
        <f>'Visual chart Edit'!I102</f>
        <v>383.3</v>
      </c>
      <c r="F99" s="410" t="str">
        <f>'Visual chart Edit'!K102</f>
        <v>DRY</v>
      </c>
      <c r="G99" s="410" t="s">
        <v>129</v>
      </c>
      <c r="H99" s="413" t="s">
        <v>1642</v>
      </c>
      <c r="I99" s="410"/>
      <c r="J99" s="410"/>
      <c r="K99" s="410"/>
    </row>
    <row r="100" spans="1:11" x14ac:dyDescent="0.25">
      <c r="A100" s="410">
        <f>+SUBTOTAL(3,$B$4:B100)</f>
        <v>97</v>
      </c>
      <c r="B100" s="410" t="str">
        <f>'Visual chart Edit'!B103</f>
        <v>15/1</v>
      </c>
      <c r="C100" s="410" t="str">
        <f>'Visual chart Edit'!C103</f>
        <v>DA+3</v>
      </c>
      <c r="D100" s="410" t="s">
        <v>1300</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1300</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1300</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1300</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1300</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1300</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1300</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1300</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1300</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1300</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1300</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1300</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1300</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1300</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1300</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1300</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1300</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1300</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1300</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1300</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1301</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1301</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1301</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1301</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1301</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793" t="str">
        <f>'Visual chart Edit'!B128</f>
        <v>20/1</v>
      </c>
      <c r="C125" s="410" t="str">
        <f>'Visual chart Edit'!C128</f>
        <v>DA+0</v>
      </c>
      <c r="D125" s="410" t="s">
        <v>1301</v>
      </c>
      <c r="E125" s="462">
        <f>'Visual chart Edit'!I128</f>
        <v>386.8</v>
      </c>
      <c r="F125" s="410" t="str">
        <f>'Visual chart Edit'!K128</f>
        <v>Sandy</v>
      </c>
      <c r="G125" s="410" t="s">
        <v>129</v>
      </c>
      <c r="H125" s="413" t="s">
        <v>1642</v>
      </c>
      <c r="I125" s="410"/>
      <c r="J125" s="410"/>
      <c r="K125" s="410"/>
    </row>
    <row r="126" spans="1:11" x14ac:dyDescent="0.25">
      <c r="A126" s="410">
        <f>+SUBTOTAL(3,$B$4:B126)</f>
        <v>123</v>
      </c>
      <c r="B126" s="410" t="str">
        <f>'Visual chart Edit'!B129</f>
        <v>20/2</v>
      </c>
      <c r="C126" s="410" t="str">
        <f>'Visual chart Edit'!C129</f>
        <v>DA+0</v>
      </c>
      <c r="D126" s="410" t="s">
        <v>1301</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1301</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1301</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793" t="str">
        <f>'Visual chart Edit'!B132</f>
        <v>21/1</v>
      </c>
      <c r="C129" s="410" t="str">
        <f>'Visual chart Edit'!C132</f>
        <v>DA+6</v>
      </c>
      <c r="D129" s="410" t="s">
        <v>1301</v>
      </c>
      <c r="E129" s="462">
        <f>'Visual chart Edit'!I132</f>
        <v>414.9</v>
      </c>
      <c r="F129" s="410" t="str">
        <f>'Visual chart Edit'!K132</f>
        <v>Sandy</v>
      </c>
      <c r="G129" s="410"/>
      <c r="H129" s="413" t="s">
        <v>1642</v>
      </c>
      <c r="I129" s="410"/>
      <c r="J129" s="410"/>
      <c r="K129" s="410"/>
    </row>
    <row r="130" spans="1:11" x14ac:dyDescent="0.25">
      <c r="A130" s="410">
        <f>+SUBTOTAL(3,$B$4:B130)</f>
        <v>127</v>
      </c>
      <c r="B130" s="793" t="str">
        <f>'Visual chart Edit'!B133</f>
        <v>21/2</v>
      </c>
      <c r="C130" s="410" t="str">
        <f>'Visual chart Edit'!C133</f>
        <v>DA+0</v>
      </c>
      <c r="D130" s="410" t="s">
        <v>1301</v>
      </c>
      <c r="E130" s="462">
        <f>'Visual chart Edit'!I133</f>
        <v>407.2</v>
      </c>
      <c r="F130" s="410" t="str">
        <f>'Visual chart Edit'!K133</f>
        <v>Sandy</v>
      </c>
      <c r="G130" s="410" t="s">
        <v>129</v>
      </c>
      <c r="H130" s="413" t="s">
        <v>1642</v>
      </c>
      <c r="I130" s="410"/>
      <c r="J130" s="410"/>
      <c r="K130" s="410"/>
    </row>
    <row r="131" spans="1:11" x14ac:dyDescent="0.25">
      <c r="A131" s="410">
        <f>+SUBTOTAL(3,$B$4:B131)</f>
        <v>128</v>
      </c>
      <c r="B131" s="410" t="str">
        <f>'Visual chart Edit'!B134</f>
        <v>21/3</v>
      </c>
      <c r="C131" s="410" t="str">
        <f>'Visual chart Edit'!C134</f>
        <v>DA+6</v>
      </c>
      <c r="D131" s="410" t="s">
        <v>1301</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1301</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1301</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793" t="str">
        <f>'Visual chart Edit'!B137</f>
        <v>21/6</v>
      </c>
      <c r="C134" s="410" t="str">
        <f>'Visual chart Edit'!C137</f>
        <v>DA+3</v>
      </c>
      <c r="D134" s="410" t="s">
        <v>1301</v>
      </c>
      <c r="E134" s="462">
        <f>'Visual chart Edit'!I137</f>
        <v>405.5</v>
      </c>
      <c r="F134" s="410" t="str">
        <f>'Visual chart Edit'!K137</f>
        <v>DRY</v>
      </c>
      <c r="G134" s="410" t="s">
        <v>129</v>
      </c>
      <c r="H134" s="413" t="s">
        <v>1642</v>
      </c>
      <c r="I134" s="410"/>
      <c r="J134" s="410"/>
      <c r="K134" s="410"/>
    </row>
    <row r="135" spans="1:11" x14ac:dyDescent="0.25">
      <c r="A135" s="410">
        <f>+SUBTOTAL(3,$B$4:B135)</f>
        <v>132</v>
      </c>
      <c r="B135" s="793" t="str">
        <f>'Visual chart Edit'!B138</f>
        <v>21/7</v>
      </c>
      <c r="C135" s="410" t="str">
        <f>'Visual chart Edit'!C138</f>
        <v>DA+3</v>
      </c>
      <c r="D135" s="410" t="s">
        <v>1301</v>
      </c>
      <c r="E135" s="462">
        <f>'Visual chart Edit'!I138</f>
        <v>426</v>
      </c>
      <c r="F135" s="410" t="str">
        <f>'Visual chart Edit'!K138</f>
        <v>DFR</v>
      </c>
      <c r="G135" s="410" t="s">
        <v>129</v>
      </c>
      <c r="H135" s="413" t="s">
        <v>1642</v>
      </c>
      <c r="I135" s="410"/>
      <c r="J135" s="410"/>
      <c r="K135" s="410"/>
    </row>
    <row r="136" spans="1:11" x14ac:dyDescent="0.25">
      <c r="A136" s="410">
        <f>+SUBTOTAL(3,$B$4:B136)</f>
        <v>133</v>
      </c>
      <c r="B136" s="793" t="str">
        <f>'Visual chart Edit'!B139</f>
        <v>21/8</v>
      </c>
      <c r="C136" s="410" t="str">
        <f>'Visual chart Edit'!C139</f>
        <v>DA+6</v>
      </c>
      <c r="D136" s="410" t="s">
        <v>1301</v>
      </c>
      <c r="E136" s="462">
        <f>'Visual chart Edit'!I139</f>
        <v>406.9</v>
      </c>
      <c r="F136" s="410" t="str">
        <f>'Visual chart Edit'!K139</f>
        <v>DRY</v>
      </c>
      <c r="G136" s="410" t="s">
        <v>129</v>
      </c>
      <c r="H136" s="413" t="s">
        <v>1642</v>
      </c>
      <c r="I136" s="410"/>
      <c r="J136" s="410"/>
      <c r="K136" s="410"/>
    </row>
    <row r="137" spans="1:11" x14ac:dyDescent="0.25">
      <c r="A137" s="410">
        <f>+SUBTOTAL(3,$B$4:B137)</f>
        <v>134</v>
      </c>
      <c r="B137" s="793" t="str">
        <f>'Visual chart Edit'!B140</f>
        <v>21/9</v>
      </c>
      <c r="C137" s="410" t="str">
        <f>'Visual chart Edit'!C140</f>
        <v>DA+3</v>
      </c>
      <c r="D137" s="410" t="s">
        <v>1301</v>
      </c>
      <c r="E137" s="462">
        <f>'Visual chart Edit'!I140</f>
        <v>433.3</v>
      </c>
      <c r="F137" s="410" t="str">
        <f>'Visual chart Edit'!K140</f>
        <v>DFR</v>
      </c>
      <c r="G137" s="410" t="s">
        <v>129</v>
      </c>
      <c r="H137" s="776" t="s">
        <v>1642</v>
      </c>
      <c r="I137" s="410"/>
      <c r="J137" s="410"/>
      <c r="K137" s="410"/>
    </row>
    <row r="138" spans="1:11" ht="25.5" x14ac:dyDescent="0.25">
      <c r="A138" s="410">
        <f>+SUBTOTAL(3,$B$4:B138)</f>
        <v>135</v>
      </c>
      <c r="B138" s="793" t="str">
        <f>'Visual chart Edit'!B141</f>
        <v>21/10</v>
      </c>
      <c r="C138" s="410" t="str">
        <f>'Visual chart Edit'!C141</f>
        <v>DA+6</v>
      </c>
      <c r="D138" s="410" t="s">
        <v>1301</v>
      </c>
      <c r="E138" s="462">
        <f>'Visual chart Edit'!I141</f>
        <v>372.9</v>
      </c>
      <c r="F138" s="410" t="str">
        <f>'Visual chart Edit'!K141</f>
        <v>DRY</v>
      </c>
      <c r="G138" s="410" t="s">
        <v>129</v>
      </c>
      <c r="H138" s="413" t="s">
        <v>1642</v>
      </c>
      <c r="I138" s="410"/>
      <c r="J138" s="410"/>
      <c r="K138" s="410"/>
    </row>
    <row r="139" spans="1:11" x14ac:dyDescent="0.25">
      <c r="A139" s="410">
        <f>+SUBTOTAL(3,$B$4:B139)</f>
        <v>136</v>
      </c>
      <c r="B139" s="793" t="str">
        <f>'Visual chart Edit'!B142</f>
        <v>22/0</v>
      </c>
      <c r="C139" s="410" t="str">
        <f>'Visual chart Edit'!C142</f>
        <v>DB2+3</v>
      </c>
      <c r="D139" s="410" t="s">
        <v>1301</v>
      </c>
      <c r="E139" s="462">
        <f>'Visual chart Edit'!I142</f>
        <v>443.5</v>
      </c>
      <c r="F139" s="410" t="str">
        <f>'Visual chart Edit'!K142</f>
        <v>DRY</v>
      </c>
      <c r="G139" s="410" t="s">
        <v>129</v>
      </c>
      <c r="H139" s="413" t="s">
        <v>1642</v>
      </c>
      <c r="I139" s="410"/>
      <c r="J139" s="410"/>
      <c r="K139" s="410"/>
    </row>
    <row r="140" spans="1:11" x14ac:dyDescent="0.25">
      <c r="A140" s="410">
        <f>+SUBTOTAL(3,$B$4:B140)</f>
        <v>137</v>
      </c>
      <c r="B140" s="793" t="str">
        <f>'Visual chart Edit'!B143</f>
        <v>22/1</v>
      </c>
      <c r="C140" s="410" t="str">
        <f>'Visual chart Edit'!C143</f>
        <v>DA+9</v>
      </c>
      <c r="D140" s="410" t="s">
        <v>1301</v>
      </c>
      <c r="E140" s="462">
        <f>'Visual chart Edit'!I143</f>
        <v>456.3</v>
      </c>
      <c r="F140" s="410" t="str">
        <f>'Visual chart Edit'!K143</f>
        <v>Sandy</v>
      </c>
      <c r="G140" s="410" t="s">
        <v>129</v>
      </c>
      <c r="H140" s="413" t="s">
        <v>1642</v>
      </c>
      <c r="I140" s="410"/>
      <c r="J140" s="410"/>
      <c r="K140" s="410"/>
    </row>
    <row r="141" spans="1:11" x14ac:dyDescent="0.25">
      <c r="A141" s="410">
        <f>+SUBTOTAL(3,$B$4:B141)</f>
        <v>138</v>
      </c>
      <c r="B141" s="410" t="str">
        <f>'Visual chart Edit'!B144</f>
        <v>22/2</v>
      </c>
      <c r="C141" s="410" t="str">
        <f>'Visual chart Edit'!C144</f>
        <v>DA+6</v>
      </c>
      <c r="D141" s="410" t="s">
        <v>1301</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1301</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793" t="str">
        <f>'Visual chart Edit'!B146</f>
        <v>22/4</v>
      </c>
      <c r="C143" s="410" t="str">
        <f>'Visual chart Edit'!C146</f>
        <v>DA+9</v>
      </c>
      <c r="D143" s="410" t="s">
        <v>1301</v>
      </c>
      <c r="E143" s="462">
        <f>'Visual chart Edit'!I146</f>
        <v>435.6</v>
      </c>
      <c r="F143" s="410" t="str">
        <f>'Visual chart Edit'!K146</f>
        <v>Sandy</v>
      </c>
      <c r="G143" s="410" t="s">
        <v>129</v>
      </c>
      <c r="H143" s="413" t="s">
        <v>1642</v>
      </c>
      <c r="I143" s="410"/>
      <c r="J143" s="410"/>
      <c r="K143" s="410"/>
    </row>
    <row r="144" spans="1:11" x14ac:dyDescent="0.25">
      <c r="A144" s="410">
        <f>+SUBTOTAL(3,$B$4:B144)</f>
        <v>141</v>
      </c>
      <c r="B144" s="410" t="str">
        <f>'Visual chart Edit'!B147</f>
        <v>22/5</v>
      </c>
      <c r="C144" s="410" t="str">
        <f>'Visual chart Edit'!C147</f>
        <v>DA+9</v>
      </c>
      <c r="D144" s="410" t="s">
        <v>1301</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1301</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1301</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793" t="str">
        <f>'Visual chart Edit'!B150</f>
        <v>22/8</v>
      </c>
      <c r="C147" s="410" t="str">
        <f>'Visual chart Edit'!C150</f>
        <v>DB1+0</v>
      </c>
      <c r="D147" s="410" t="s">
        <v>1301</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793" t="str">
        <f>'Visual chart Edit'!B151</f>
        <v>22/9</v>
      </c>
      <c r="C148" s="410" t="str">
        <f>'Visual chart Edit'!C151</f>
        <v>DA+6</v>
      </c>
      <c r="D148" s="410" t="s">
        <v>1301</v>
      </c>
      <c r="E148" s="462">
        <f>'Visual chart Edit'!I151</f>
        <v>389.2</v>
      </c>
      <c r="F148" s="410" t="str">
        <f>'Visual chart Edit'!K151</f>
        <v>Sandy</v>
      </c>
      <c r="G148" s="410" t="s">
        <v>129</v>
      </c>
      <c r="H148" s="413" t="s">
        <v>1642</v>
      </c>
      <c r="I148" s="410"/>
      <c r="J148" s="410"/>
      <c r="K148" s="410"/>
    </row>
    <row r="149" spans="1:12" ht="25.5" x14ac:dyDescent="0.25">
      <c r="A149" s="410">
        <f>+SUBTOTAL(3,$B$4:B149)</f>
        <v>146</v>
      </c>
      <c r="B149" s="793" t="str">
        <f>'Visual chart Edit'!B152</f>
        <v>22/10</v>
      </c>
      <c r="C149" s="410" t="str">
        <f>'Visual chart Edit'!C152</f>
        <v>DA+6</v>
      </c>
      <c r="D149" s="410" t="s">
        <v>1302</v>
      </c>
      <c r="E149" s="462">
        <f>'Visual chart Edit'!I152</f>
        <v>343.8</v>
      </c>
      <c r="F149" s="410" t="str">
        <f>'Visual chart Edit'!K152</f>
        <v>Sandy</v>
      </c>
      <c r="G149" s="410" t="str">
        <f>'Visual chart Edit'!L152</f>
        <v>E</v>
      </c>
      <c r="H149" s="413"/>
      <c r="I149" s="410"/>
      <c r="J149" s="410"/>
      <c r="K149" s="410"/>
    </row>
    <row r="150" spans="1:12" x14ac:dyDescent="0.25">
      <c r="A150" s="410">
        <f>+SUBTOTAL(3,$B$4:B150)</f>
        <v>147</v>
      </c>
      <c r="B150" s="410" t="str">
        <f>'Visual chart Edit'!B153</f>
        <v>22/11</v>
      </c>
      <c r="C150" s="410" t="str">
        <f>'Visual chart Edit'!C153</f>
        <v>DA+6</v>
      </c>
      <c r="D150" s="410" t="s">
        <v>1302</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793" t="str">
        <f>'Visual chart Edit'!B154</f>
        <v>22/12</v>
      </c>
      <c r="C151" s="410" t="str">
        <f>'Visual chart Edit'!C154</f>
        <v>DA+3</v>
      </c>
      <c r="D151" s="410" t="s">
        <v>1302</v>
      </c>
      <c r="E151" s="462">
        <f>'Visual chart Edit'!I154</f>
        <v>408</v>
      </c>
      <c r="F151" s="410" t="str">
        <f>'Visual chart Edit'!K154</f>
        <v>Sandy</v>
      </c>
      <c r="G151" s="410" t="s">
        <v>129</v>
      </c>
      <c r="H151" s="413" t="s">
        <v>1642</v>
      </c>
      <c r="I151" s="410"/>
      <c r="J151" s="410"/>
      <c r="K151" s="410"/>
    </row>
    <row r="152" spans="1:12" x14ac:dyDescent="0.25">
      <c r="A152" s="410">
        <f>+SUBTOTAL(3,$B$4:B152)</f>
        <v>149</v>
      </c>
      <c r="B152" s="410" t="str">
        <f>'Visual chart Edit'!B155</f>
        <v>22/13</v>
      </c>
      <c r="C152" s="410" t="str">
        <f>'Visual chart Edit'!C155</f>
        <v>DA+6</v>
      </c>
      <c r="D152" s="410" t="s">
        <v>1302</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793" t="str">
        <f>'Visual chart Edit'!B156</f>
        <v>23/0</v>
      </c>
      <c r="C153" s="410" t="str">
        <f>'Visual chart Edit'!C156</f>
        <v>DD45+3</v>
      </c>
      <c r="D153" s="410" t="s">
        <v>1302</v>
      </c>
      <c r="E153" s="462">
        <f>'Visual chart Edit'!I156</f>
        <v>447.3</v>
      </c>
      <c r="F153" s="410" t="str">
        <f>'Visual chart Edit'!K156</f>
        <v>DRY</v>
      </c>
      <c r="G153" s="410" t="s">
        <v>129</v>
      </c>
      <c r="H153" s="413" t="s">
        <v>1642</v>
      </c>
      <c r="I153" s="410"/>
      <c r="J153" s="410"/>
      <c r="K153" s="410"/>
    </row>
    <row r="154" spans="1:12" x14ac:dyDescent="0.25">
      <c r="A154" s="410">
        <f>+SUBTOTAL(3,$B$4:B154)</f>
        <v>151</v>
      </c>
      <c r="B154" s="410" t="str">
        <f>'Visual chart Edit'!B157</f>
        <v>24/0</v>
      </c>
      <c r="C154" s="410" t="str">
        <f>'Visual chart Edit'!C157</f>
        <v>DD45+3</v>
      </c>
      <c r="D154" s="410" t="s">
        <v>1302</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1302</v>
      </c>
      <c r="E155" s="462">
        <f>'Visual chart Edit'!I158</f>
        <v>433.9</v>
      </c>
      <c r="F155" s="410" t="str">
        <f>'Visual chart Edit'!K158</f>
        <v>DRY</v>
      </c>
      <c r="G155" s="410" t="str">
        <f>'Visual chart Edit'!L158</f>
        <v>E</v>
      </c>
      <c r="H155" s="413"/>
      <c r="I155" s="410"/>
      <c r="J155" s="410"/>
      <c r="K155" s="410"/>
      <c r="L155" s="476" t="s">
        <v>1569</v>
      </c>
    </row>
    <row r="156" spans="1:12" x14ac:dyDescent="0.25">
      <c r="A156" s="410">
        <f>+SUBTOTAL(3,$B$4:B156)</f>
        <v>153</v>
      </c>
      <c r="B156" s="410" t="str">
        <f>'Visual chart Edit'!B159</f>
        <v>25/1</v>
      </c>
      <c r="C156" s="410" t="str">
        <f>'Visual chart Edit'!C159</f>
        <v>DA+3</v>
      </c>
      <c r="D156" s="410" t="s">
        <v>1302</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1302</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1302</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1302</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1302</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1302</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1302</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1302</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1302</v>
      </c>
      <c r="E164" s="462">
        <f>'Visual chart Edit'!I167</f>
        <v>422.6</v>
      </c>
      <c r="F164" s="410" t="str">
        <f>'Visual chart Edit'!K167</f>
        <v>Sandy</v>
      </c>
      <c r="G164" s="410" t="str">
        <f>'Visual chart Edit'!L167</f>
        <v>E</v>
      </c>
      <c r="H164" s="413"/>
      <c r="I164" s="410"/>
      <c r="J164" s="410"/>
      <c r="K164" s="410"/>
      <c r="L164" s="476" t="s">
        <v>1569</v>
      </c>
    </row>
    <row r="165" spans="1:12" x14ac:dyDescent="0.25">
      <c r="A165" s="410">
        <f>+SUBTOTAL(3,$B$4:B165)</f>
        <v>162</v>
      </c>
      <c r="B165" s="410" t="str">
        <f>'Visual chart Edit'!B168</f>
        <v>26/5</v>
      </c>
      <c r="C165" s="410" t="str">
        <f>'Visual chart Edit'!C168</f>
        <v>DA+6</v>
      </c>
      <c r="D165" s="410" t="s">
        <v>1302</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1302</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1302</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1302</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1302</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1302</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1302</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1302</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1302</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1302</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1302</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1302</v>
      </c>
      <c r="E176" s="462">
        <f>'Visual chart Edit'!I179</f>
        <v>343.5</v>
      </c>
      <c r="F176" s="410" t="str">
        <f>'Visual chart Edit'!K179</f>
        <v>DFR</v>
      </c>
      <c r="G176" s="410" t="str">
        <f>'Visual chart Edit'!L179</f>
        <v>E</v>
      </c>
      <c r="H176" s="410"/>
      <c r="I176" s="410"/>
      <c r="J176" s="410"/>
      <c r="K176" s="410"/>
      <c r="L176" s="476" t="s">
        <v>1570</v>
      </c>
    </row>
    <row r="177" spans="1:13" x14ac:dyDescent="0.25">
      <c r="A177" s="410">
        <f>+SUBTOTAL(3,$B$4:B177)</f>
        <v>174</v>
      </c>
      <c r="B177" s="410" t="str">
        <f>'Visual chart Edit'!B180</f>
        <v>27/8</v>
      </c>
      <c r="C177" s="410" t="str">
        <f>'Visual chart Edit'!C180</f>
        <v>DA+0</v>
      </c>
      <c r="D177" s="410" t="s">
        <v>1302</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1302</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1302</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1302</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1302</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1302</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1302</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1303</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1303</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1303</v>
      </c>
      <c r="E186" s="462">
        <f>'Visual chart Edit'!I189</f>
        <v>409</v>
      </c>
      <c r="F186" s="410" t="str">
        <f>'Visual chart Edit'!K189</f>
        <v>Sandy</v>
      </c>
      <c r="G186" s="410" t="str">
        <f>'Visual chart Edit'!L189</f>
        <v>E</v>
      </c>
      <c r="H186" s="410"/>
      <c r="I186" s="410"/>
      <c r="J186" s="410"/>
      <c r="K186" s="410"/>
      <c r="L186" s="476" t="s">
        <v>1572</v>
      </c>
      <c r="M186" s="476"/>
    </row>
    <row r="187" spans="1:13" x14ac:dyDescent="0.25">
      <c r="A187" s="410">
        <f>+SUBTOTAL(3,$B$4:B187)</f>
        <v>184</v>
      </c>
      <c r="B187" s="410" t="str">
        <f>'Visual chart Edit'!B190</f>
        <v>28/5</v>
      </c>
      <c r="C187" s="410" t="str">
        <f>'Visual chart Edit'!C190</f>
        <v>DA+9</v>
      </c>
      <c r="D187" s="410" t="s">
        <v>1303</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1303</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1303</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1303</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1303</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1303</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1303</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1303</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1303</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1303</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1303</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1303</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1303</v>
      </c>
      <c r="E199" s="462">
        <f>'Visual chart Edit'!I202</f>
        <v>395</v>
      </c>
      <c r="F199" s="410" t="str">
        <f>'Visual chart Edit'!K202</f>
        <v>Sandy</v>
      </c>
      <c r="G199" s="410" t="str">
        <f>'Visual chart Edit'!L202</f>
        <v>E</v>
      </c>
      <c r="H199" s="410"/>
      <c r="I199" s="410"/>
      <c r="J199" s="410"/>
      <c r="K199" s="410"/>
    </row>
    <row r="200" spans="1:25" s="699" customFormat="1" x14ac:dyDescent="0.25">
      <c r="A200" s="695">
        <f>+SUBTOTAL(3,$B$4:B200)</f>
        <v>197</v>
      </c>
      <c r="B200" s="695" t="str">
        <f>'Visual chart Edit'!B203</f>
        <v>30/4</v>
      </c>
      <c r="C200" s="695" t="str">
        <f>'Visual chart Edit'!C203</f>
        <v>DA+3</v>
      </c>
      <c r="D200" s="695" t="s">
        <v>1303</v>
      </c>
      <c r="E200" s="696">
        <f>'Visual chart Edit'!I203</f>
        <v>387</v>
      </c>
      <c r="F200" s="695" t="str">
        <f>'Visual chart Edit'!K203</f>
        <v>DRY</v>
      </c>
      <c r="G200" s="410" t="str">
        <f>'Visual chart Edit'!L203</f>
        <v>E</v>
      </c>
      <c r="H200" s="410"/>
      <c r="I200" s="410"/>
      <c r="J200" s="410"/>
      <c r="K200" s="410"/>
      <c r="L200" s="697"/>
      <c r="M200" s="698"/>
      <c r="N200" s="698"/>
      <c r="O200" s="698"/>
      <c r="P200" s="698"/>
      <c r="Q200" s="698"/>
      <c r="R200" s="698"/>
      <c r="S200" s="698"/>
      <c r="T200" s="698"/>
      <c r="U200" s="698"/>
      <c r="V200" s="698"/>
      <c r="Y200" s="698"/>
    </row>
    <row r="201" spans="1:25" x14ac:dyDescent="0.25">
      <c r="A201" s="410">
        <f>+SUBTOTAL(3,$B$4:B201)</f>
        <v>198</v>
      </c>
      <c r="B201" s="410" t="str">
        <f>'Visual chart Edit'!B204</f>
        <v>30/5</v>
      </c>
      <c r="C201" s="410" t="str">
        <f>'Visual chart Edit'!C204</f>
        <v>DA+3</v>
      </c>
      <c r="D201" s="410" t="s">
        <v>1303</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1303</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1303</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1303</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1303</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1303</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1304</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1304</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1304</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1304</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1304</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1304</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1304</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1304</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1304</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1304</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1304</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1304</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1304</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1304</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1304</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1304</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1304</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1304</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1304</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1304</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1304</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1304</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1304</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1305</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1305</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1305</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1305</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1305</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1305</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1305</v>
      </c>
      <c r="E236" s="462">
        <f>'Visual chart Edit'!I239</f>
        <v>420.3</v>
      </c>
      <c r="F236" s="410" t="str">
        <f>'Visual chart Edit'!K239</f>
        <v>Sandy</v>
      </c>
      <c r="G236" s="410" t="str">
        <f>'Visual chart Edit'!L239</f>
        <v>E</v>
      </c>
      <c r="H236" s="410"/>
      <c r="I236" s="410"/>
      <c r="J236" s="410"/>
      <c r="K236" s="410"/>
      <c r="L236" s="476" t="s">
        <v>1594</v>
      </c>
    </row>
    <row r="237" spans="1:12" x14ac:dyDescent="0.25">
      <c r="A237" s="410">
        <f>+SUBTOTAL(3,$B$4:B237)</f>
        <v>234</v>
      </c>
      <c r="B237" s="410" t="str">
        <f>'Visual chart Edit'!B240</f>
        <v>38/4</v>
      </c>
      <c r="C237" s="410" t="str">
        <f>'Visual chart Edit'!C240</f>
        <v>DA+9</v>
      </c>
      <c r="D237" s="410" t="s">
        <v>1305</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1305</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1305</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1305</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1305</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1305</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1306</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1307</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1307</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1308</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1308</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1308</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1308</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1308</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1308</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1308</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1308</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1308</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1309</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1309</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1309</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1309</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1309</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1309</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1310</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1310</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1310</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1310</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1311</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1311</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1311</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1311</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1311</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1311</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1311</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1312</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1312</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1312</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1312</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1312</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1312</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1312</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1312</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21" t="str">
        <f>'Visual chart Edit'!B283</f>
        <v>46/0</v>
      </c>
      <c r="C280" s="410" t="str">
        <f>'Visual chart Edit'!C283</f>
        <v>DD60+25</v>
      </c>
      <c r="D280" s="410" t="s">
        <v>1313</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21" t="str">
        <f>'Visual chart Edit'!B284</f>
        <v>47/0</v>
      </c>
      <c r="C281" s="410" t="str">
        <f>'Visual chart Edit'!C284</f>
        <v>DD60+25</v>
      </c>
      <c r="D281" s="410" t="s">
        <v>1313</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1313</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1313</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1313</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1313</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1313</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1313</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1313</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1314</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1314</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1314</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1314</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1315</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1315</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1315</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1315</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1315</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1315</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1316</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1316</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1316</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1316</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1316</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1316</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1316</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1317</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1317</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1317</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1317</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1318</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1318</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1318</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1318</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1318</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1318</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1318</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1319</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1319</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1319</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1319</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1319</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1319</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1319</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1319</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1319</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1319</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1319</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21" t="str">
        <f>'Visual chart Edit'!B331</f>
        <v>53/1</v>
      </c>
      <c r="C328" s="410" t="str">
        <f>'Visual chart Edit'!C331</f>
        <v>DA+9</v>
      </c>
      <c r="D328" s="410" t="s">
        <v>1319</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21" t="str">
        <f>'Visual chart Edit'!B332</f>
        <v>53/2</v>
      </c>
      <c r="C329" s="410" t="str">
        <f>'Visual chart Edit'!C332</f>
        <v>DA+0</v>
      </c>
      <c r="D329" s="410" t="s">
        <v>1319</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21" t="str">
        <f>'Visual chart Edit'!B333</f>
        <v>53/3</v>
      </c>
      <c r="C330" s="410" t="str">
        <f>'Visual chart Edit'!C333</f>
        <v>DA+6</v>
      </c>
      <c r="D330" s="410" t="s">
        <v>1320</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21" t="str">
        <f>'Visual chart Edit'!B334</f>
        <v>53/4</v>
      </c>
      <c r="C331" s="410" t="str">
        <f>'Visual chart Edit'!C334</f>
        <v>DA+0</v>
      </c>
      <c r="D331" s="410" t="s">
        <v>1320</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21" t="str">
        <f>'Visual chart Edit'!B335</f>
        <v>53/5</v>
      </c>
      <c r="C332" s="410" t="str">
        <f>'Visual chart Edit'!C335</f>
        <v>DA+3</v>
      </c>
      <c r="D332" s="410" t="s">
        <v>1320</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21" t="str">
        <f>'Visual chart Edit'!B336</f>
        <v>53/6</v>
      </c>
      <c r="C333" s="410" t="str">
        <f>'Visual chart Edit'!C336</f>
        <v>DA+6</v>
      </c>
      <c r="D333" s="410" t="s">
        <v>1321</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21" t="str">
        <f>'Visual chart Edit'!B337</f>
        <v>53/7</v>
      </c>
      <c r="C334" s="410" t="str">
        <f>'Visual chart Edit'!C337</f>
        <v>DA+3</v>
      </c>
      <c r="D334" s="410" t="s">
        <v>1321</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21" t="str">
        <f>'Visual chart Edit'!B338</f>
        <v>53/8</v>
      </c>
      <c r="C335" s="410" t="str">
        <f>'Visual chart Edit'!C338</f>
        <v>DA+3</v>
      </c>
      <c r="D335" s="410" t="s">
        <v>1321</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21" t="str">
        <f>'Visual chart Edit'!B339</f>
        <v>54/0</v>
      </c>
      <c r="C336" s="410" t="str">
        <f>'Visual chart Edit'!C339</f>
        <v>DB1+6</v>
      </c>
      <c r="D336" s="410" t="s">
        <v>1321</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21" t="str">
        <f>'Visual chart Edit'!B340</f>
        <v>54/1</v>
      </c>
      <c r="C337" s="410" t="str">
        <f>'Visual chart Edit'!C340</f>
        <v>DA+3</v>
      </c>
      <c r="D337" s="410" t="s">
        <v>1321</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21" t="str">
        <f>'Visual chart Edit'!B341</f>
        <v>54/2</v>
      </c>
      <c r="C338" s="410" t="str">
        <f>'Visual chart Edit'!C341</f>
        <v>DA+3</v>
      </c>
      <c r="D338" s="410" t="s">
        <v>1321</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21" t="str">
        <f>'Visual chart Edit'!B342</f>
        <v>54/3</v>
      </c>
      <c r="C339" s="410" t="str">
        <f>'Visual chart Edit'!C342</f>
        <v>DA+6</v>
      </c>
      <c r="D339" s="410" t="s">
        <v>1321</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21" t="str">
        <f>'Visual chart Edit'!B343</f>
        <v>54/4</v>
      </c>
      <c r="C340" s="410" t="str">
        <f>'Visual chart Edit'!C343</f>
        <v>DA+9</v>
      </c>
      <c r="D340" s="410" t="s">
        <v>1321</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21" t="str">
        <f>'Visual chart Edit'!B344</f>
        <v>54/5</v>
      </c>
      <c r="C341" s="410" t="str">
        <f>'Visual chart Edit'!C344</f>
        <v>DA+9</v>
      </c>
      <c r="D341" s="410" t="s">
        <v>1322</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21" t="str">
        <f>'Visual chart Edit'!B345</f>
        <v>55/0</v>
      </c>
      <c r="C342" s="410" t="str">
        <f>'Visual chart Edit'!C345</f>
        <v>DB1+6</v>
      </c>
      <c r="D342" s="410" t="s">
        <v>1322</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21" t="str">
        <f>'Visual chart Edit'!B346</f>
        <v>55/1</v>
      </c>
      <c r="C343" s="410" t="str">
        <f>'Visual chart Edit'!C346</f>
        <v>DA+0</v>
      </c>
      <c r="D343" s="410" t="s">
        <v>1322</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21" t="str">
        <f>'Visual chart Edit'!B347</f>
        <v>55/2</v>
      </c>
      <c r="C344" s="410" t="str">
        <f>'Visual chart Edit'!C347</f>
        <v>DA+0</v>
      </c>
      <c r="D344" s="410" t="s">
        <v>1323</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21" t="str">
        <f>'Visual chart Edit'!B348</f>
        <v>55/3</v>
      </c>
      <c r="C345" s="410" t="str">
        <f>'Visual chart Edit'!C348</f>
        <v>DA+0</v>
      </c>
      <c r="D345" s="410" t="s">
        <v>1323</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21" t="str">
        <f>'Visual chart Edit'!B349</f>
        <v>55/4</v>
      </c>
      <c r="C346" s="410" t="str">
        <f>'Visual chart Edit'!C349</f>
        <v>DA+0</v>
      </c>
      <c r="D346" s="410" t="s">
        <v>1323</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21" t="str">
        <f>'Visual chart Edit'!B350</f>
        <v>55/5</v>
      </c>
      <c r="C347" s="410" t="str">
        <f>'Visual chart Edit'!C350</f>
        <v>DA+0</v>
      </c>
      <c r="D347" s="410" t="s">
        <v>1323</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21" t="str">
        <f>'Visual chart Edit'!B351</f>
        <v>55/6</v>
      </c>
      <c r="C348" s="410" t="str">
        <f>'Visual chart Edit'!C351</f>
        <v>DA+0</v>
      </c>
      <c r="D348" s="410" t="s">
        <v>1323</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21" t="str">
        <f>'Visual chart Edit'!B352</f>
        <v>55/7</v>
      </c>
      <c r="C349" s="410" t="str">
        <f>'Visual chart Edit'!C352</f>
        <v>DA+0</v>
      </c>
      <c r="D349" s="410" t="s">
        <v>1323</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21" t="str">
        <f>'Visual chart Edit'!B353</f>
        <v>55/8</v>
      </c>
      <c r="C350" s="410" t="str">
        <f>'Visual chart Edit'!C353</f>
        <v>DA+6</v>
      </c>
      <c r="D350" s="410" t="s">
        <v>1323</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21" t="s">
        <v>93</v>
      </c>
      <c r="C351" s="410" t="str">
        <f>'Visual chart Edit'!C354</f>
        <v>DD60+25</v>
      </c>
      <c r="D351" s="410" t="s">
        <v>1323</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21" t="str">
        <f>'Visual chart Edit'!B355</f>
        <v>57/0</v>
      </c>
      <c r="C352" s="410" t="str">
        <f>'Visual chart Edit'!C355</f>
        <v>DD60+25</v>
      </c>
      <c r="D352" s="410" t="s">
        <v>1323</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21" t="str">
        <f>'Visual chart Edit'!B356</f>
        <v>57/1</v>
      </c>
      <c r="C353" s="410" t="str">
        <f>'Visual chart Edit'!C356</f>
        <v>DA+0</v>
      </c>
      <c r="D353" s="410" t="s">
        <v>1323</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21" t="str">
        <f>'Visual chart Edit'!B357</f>
        <v>57/2</v>
      </c>
      <c r="C354" s="410" t="str">
        <f>'Visual chart Edit'!C357</f>
        <v>DA+3</v>
      </c>
      <c r="D354" s="410" t="s">
        <v>1324</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21" t="str">
        <f>'Visual chart Edit'!B358</f>
        <v>57/3</v>
      </c>
      <c r="C355" s="410" t="str">
        <f>'Visual chart Edit'!C358</f>
        <v>DA+0</v>
      </c>
      <c r="D355" s="410" t="s">
        <v>1324</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21" t="str">
        <f>'Visual chart Edit'!B359</f>
        <v>57/4</v>
      </c>
      <c r="C356" s="410" t="str">
        <f>'Visual chart Edit'!C359</f>
        <v>DA+0</v>
      </c>
      <c r="D356" s="410" t="s">
        <v>1324</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21" t="str">
        <f>'Visual chart Edit'!B360</f>
        <v>57/5</v>
      </c>
      <c r="C357" s="410" t="str">
        <f>'Visual chart Edit'!C360</f>
        <v>DA+3</v>
      </c>
      <c r="D357" s="410" t="s">
        <v>1323</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21" t="str">
        <f>'Visual chart Edit'!B361</f>
        <v>57/6</v>
      </c>
      <c r="C358" s="410" t="str">
        <f>'Visual chart Edit'!C361</f>
        <v>DA+3</v>
      </c>
      <c r="D358" s="410" t="s">
        <v>1324</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21" t="str">
        <f>'Visual chart Edit'!B362</f>
        <v>57/7</v>
      </c>
      <c r="C359" s="410" t="str">
        <f>'Visual chart Edit'!C362</f>
        <v>DA+3</v>
      </c>
      <c r="D359" s="410" t="s">
        <v>1325</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21" t="str">
        <f>'Visual chart Edit'!B363</f>
        <v>58/0</v>
      </c>
      <c r="C360" s="410" t="str">
        <f>'Visual chart Edit'!C363</f>
        <v>DC1+3</v>
      </c>
      <c r="D360" s="410" t="s">
        <v>1325</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21" t="str">
        <f>'Visual chart Edit'!B364</f>
        <v>59/0</v>
      </c>
      <c r="C361" s="410" t="str">
        <f>'Visual chart Edit'!C364</f>
        <v>DC2+0</v>
      </c>
      <c r="D361" s="410" t="s">
        <v>1325</v>
      </c>
      <c r="E361" s="462">
        <f>'Visual chart Edit'!I364</f>
        <v>238.9</v>
      </c>
      <c r="F361" s="410" t="str">
        <f>'Visual chart Edit'!K364</f>
        <v>DRY</v>
      </c>
      <c r="G361" s="410" t="str">
        <f>'Visual chart Edit'!L364</f>
        <v>E</v>
      </c>
      <c r="H361" s="410" t="s">
        <v>417</v>
      </c>
      <c r="I361" s="410"/>
      <c r="J361" s="410" t="s">
        <v>417</v>
      </c>
      <c r="K361" s="410" t="s">
        <v>1719</v>
      </c>
    </row>
    <row r="362" spans="1:11" x14ac:dyDescent="0.25">
      <c r="A362" s="410">
        <f>+SUBTOTAL(3,$B$4:B362)</f>
        <v>359</v>
      </c>
      <c r="B362" s="721" t="str">
        <f>'Visual chart Edit'!B365</f>
        <v>59/1</v>
      </c>
      <c r="C362" s="410" t="str">
        <f>'Visual chart Edit'!C365</f>
        <v>DA+3</v>
      </c>
      <c r="D362" s="410" t="s">
        <v>1325</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21" t="str">
        <f>'Visual chart Edit'!B366</f>
        <v>59/2</v>
      </c>
      <c r="C363" s="410" t="str">
        <f>'Visual chart Edit'!C366</f>
        <v>DA+3</v>
      </c>
      <c r="D363" s="410" t="s">
        <v>1325</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21" t="str">
        <f>'Visual chart Edit'!B367</f>
        <v>59/3</v>
      </c>
      <c r="C364" s="410" t="str">
        <f>'Visual chart Edit'!C367</f>
        <v>DA+3</v>
      </c>
      <c r="D364" s="410" t="s">
        <v>1324</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21" t="str">
        <f>'Visual chart Edit'!B368</f>
        <v>59/4</v>
      </c>
      <c r="C365" s="410" t="str">
        <f>'Visual chart Edit'!C368</f>
        <v>DA+3</v>
      </c>
      <c r="D365" s="410" t="s">
        <v>1324</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21" t="str">
        <f>'Visual chart Edit'!B369</f>
        <v>59/5</v>
      </c>
      <c r="C366" s="410" t="str">
        <f>'Visual chart Edit'!C369</f>
        <v>DA+3</v>
      </c>
      <c r="D366" s="410" t="s">
        <v>1326</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21" t="str">
        <f>'Visual chart Edit'!B370</f>
        <v>59/6</v>
      </c>
      <c r="C367" s="410" t="str">
        <f>'Visual chart Edit'!C370</f>
        <v>DA+3</v>
      </c>
      <c r="D367" s="410" t="s">
        <v>1326</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21" t="str">
        <f>'Visual chart Edit'!B371</f>
        <v>59/7</v>
      </c>
      <c r="C368" s="410" t="str">
        <f>'Visual chart Edit'!C371</f>
        <v>DA+3</v>
      </c>
      <c r="D368" s="410" t="s">
        <v>1326</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21" t="str">
        <f>'Visual chart Edit'!B372</f>
        <v>59/8</v>
      </c>
      <c r="C369" s="410" t="str">
        <f>'Visual chart Edit'!C372</f>
        <v>DB1+3</v>
      </c>
      <c r="D369" s="410" t="s">
        <v>1326</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21" t="str">
        <f>'Visual chart Edit'!B373</f>
        <v>59/9</v>
      </c>
      <c r="C370" s="410" t="str">
        <f>'Visual chart Edit'!C373</f>
        <v>DA+3</v>
      </c>
      <c r="D370" s="410" t="s">
        <v>1326</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21" t="str">
        <f>'Visual chart Edit'!B374</f>
        <v>59/10</v>
      </c>
      <c r="C371" s="410" t="str">
        <f>'Visual chart Edit'!C374</f>
        <v>DA+0</v>
      </c>
      <c r="D371" s="410" t="s">
        <v>1326</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21" t="str">
        <f>'Visual chart Edit'!B375</f>
        <v>59/11</v>
      </c>
      <c r="C372" s="410" t="str">
        <f>'Visual chart Edit'!C375</f>
        <v>DA+6</v>
      </c>
      <c r="D372" s="410" t="s">
        <v>1326</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21" t="str">
        <f>'Visual chart Edit'!B376</f>
        <v>59/12</v>
      </c>
      <c r="C373" s="410" t="str">
        <f>'Visual chart Edit'!C376</f>
        <v>DA+6</v>
      </c>
      <c r="D373" s="410" t="s">
        <v>1326</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21" t="str">
        <f>'Visual chart Edit'!B377</f>
        <v>59/13</v>
      </c>
      <c r="C374" s="410" t="str">
        <f>'Visual chart Edit'!C377</f>
        <v>DA+3</v>
      </c>
      <c r="D374" s="410" t="s">
        <v>1326</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21" t="str">
        <f>'Visual chart Edit'!B378</f>
        <v>59/14</v>
      </c>
      <c r="C375" s="410" t="str">
        <f>'Visual chart Edit'!C378</f>
        <v>DA+6</v>
      </c>
      <c r="D375" s="410" t="s">
        <v>1326</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21" t="str">
        <f>'Visual chart Edit'!B379</f>
        <v>59/15</v>
      </c>
      <c r="C376" s="410" t="str">
        <f>'Visual chart Edit'!C379</f>
        <v>DA+6</v>
      </c>
      <c r="D376" s="410" t="s">
        <v>1327</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21" t="str">
        <f>'Visual chart Edit'!B380</f>
        <v>59/16</v>
      </c>
      <c r="C377" s="410" t="str">
        <f>'Visual chart Edit'!C380</f>
        <v>DA+9</v>
      </c>
      <c r="D377" s="410" t="s">
        <v>1327</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21" t="str">
        <f>'Visual chart Edit'!B381</f>
        <v>60/0</v>
      </c>
      <c r="C378" s="410" t="str">
        <f>'Visual chart Edit'!C381</f>
        <v>DC1+0</v>
      </c>
      <c r="D378" s="410" t="s">
        <v>1327</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21" t="str">
        <f>'Visual chart Edit'!B382</f>
        <v>60/1</v>
      </c>
      <c r="C379" s="410" t="str">
        <f>'Visual chart Edit'!C382</f>
        <v>DA+6</v>
      </c>
      <c r="D379" s="410" t="s">
        <v>1327</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21" t="str">
        <f>'Visual chart Edit'!B383</f>
        <v>60/2</v>
      </c>
      <c r="C380" s="410" t="str">
        <f>'Visual chart Edit'!C383</f>
        <v>DA+3</v>
      </c>
      <c r="D380" s="410" t="s">
        <v>1327</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21" t="str">
        <f>'Visual chart Edit'!B384</f>
        <v>60/3</v>
      </c>
      <c r="C381" s="410" t="str">
        <f>'Visual chart Edit'!C384</f>
        <v>DA+3</v>
      </c>
      <c r="D381" s="410" t="s">
        <v>1327</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21" t="str">
        <f>'Visual chart Edit'!B385</f>
        <v>60/4</v>
      </c>
      <c r="C382" s="410" t="str">
        <f>'Visual chart Edit'!C385</f>
        <v>DA+3</v>
      </c>
      <c r="D382" s="410" t="s">
        <v>1328</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21" t="str">
        <f>'Visual chart Edit'!B386</f>
        <v>60/5</v>
      </c>
      <c r="C383" s="410" t="str">
        <f>'Visual chart Edit'!C386</f>
        <v>DA+3</v>
      </c>
      <c r="D383" s="410" t="s">
        <v>1328</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21" t="str">
        <f>'Visual chart Edit'!B387</f>
        <v>60/6</v>
      </c>
      <c r="C384" s="410" t="str">
        <f>'Visual chart Edit'!C387</f>
        <v>DA+0</v>
      </c>
      <c r="D384" s="410" t="s">
        <v>1328</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21" t="str">
        <f>'Visual chart Edit'!B388</f>
        <v>60/7</v>
      </c>
      <c r="C385" s="410" t="str">
        <f>'Visual chart Edit'!C388</f>
        <v>DA+3</v>
      </c>
      <c r="D385" s="410" t="s">
        <v>1328</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21" t="str">
        <f>'Visual chart Edit'!B389</f>
        <v>60/8</v>
      </c>
      <c r="C386" s="410" t="str">
        <f>'Visual chart Edit'!C389</f>
        <v>DA+0</v>
      </c>
      <c r="D386" s="410" t="s">
        <v>1328</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21" t="str">
        <f>'Visual chart Edit'!B390</f>
        <v>60/9</v>
      </c>
      <c r="C387" s="410" t="str">
        <f>'Visual chart Edit'!C390</f>
        <v>DA+3</v>
      </c>
      <c r="D387" s="410" t="s">
        <v>1328</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21" t="str">
        <f>'Visual chart Edit'!B391</f>
        <v>60/10</v>
      </c>
      <c r="C388" s="410" t="str">
        <f>'Visual chart Edit'!C391</f>
        <v>DA+0</v>
      </c>
      <c r="D388" s="410" t="s">
        <v>1328</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21" t="str">
        <f>'Visual chart Edit'!B392</f>
        <v>60/11</v>
      </c>
      <c r="C389" s="410" t="str">
        <f>'Visual chart Edit'!C392</f>
        <v>DA+3</v>
      </c>
      <c r="D389" s="410" t="s">
        <v>1328</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21" t="str">
        <f>'Visual chart Edit'!B393</f>
        <v>61/0</v>
      </c>
      <c r="C390" s="410" t="str">
        <f>'Visual chart Edit'!C393</f>
        <v>DB2+0</v>
      </c>
      <c r="D390" s="410" t="s">
        <v>1328</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21" t="str">
        <f>'Visual chart Edit'!B394</f>
        <v>61/1</v>
      </c>
      <c r="C391" s="410" t="str">
        <f>'Visual chart Edit'!C394</f>
        <v>DA+6</v>
      </c>
      <c r="D391" s="410" t="s">
        <v>1329</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21" t="str">
        <f>'Visual chart Edit'!B395</f>
        <v>61/2</v>
      </c>
      <c r="C392" s="410" t="str">
        <f>'Visual chart Edit'!C395</f>
        <v>DA+6</v>
      </c>
      <c r="D392" s="410" t="s">
        <v>1329</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21" t="str">
        <f>'Visual chart Edit'!B396</f>
        <v>61/3</v>
      </c>
      <c r="C393" s="410" t="str">
        <f>'Visual chart Edit'!C396</f>
        <v>DA+6</v>
      </c>
      <c r="D393" s="410" t="s">
        <v>1329</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21" t="str">
        <f>'Visual chart Edit'!B397</f>
        <v>61/4</v>
      </c>
      <c r="C394" s="410" t="str">
        <f>'Visual chart Edit'!C397</f>
        <v>DA+3</v>
      </c>
      <c r="D394" s="410" t="s">
        <v>1329</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21" t="str">
        <f>'Visual chart Edit'!B398</f>
        <v>61/5</v>
      </c>
      <c r="C395" s="410" t="str">
        <f>'Visual chart Edit'!C398</f>
        <v>DA+3</v>
      </c>
      <c r="D395" s="410" t="s">
        <v>1329</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21" t="str">
        <f>'Visual chart Edit'!B399</f>
        <v>61/6</v>
      </c>
      <c r="C396" s="410" t="str">
        <f>'Visual chart Edit'!C399</f>
        <v>DA+3</v>
      </c>
      <c r="D396" s="410" t="s">
        <v>1329</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21" t="str">
        <f>'Visual chart Edit'!B400</f>
        <v>61/7</v>
      </c>
      <c r="C397" s="410" t="str">
        <f>'Visual chart Edit'!C400</f>
        <v>DA+9</v>
      </c>
      <c r="D397" s="410" t="s">
        <v>1329</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21" t="str">
        <f>'Visual chart Edit'!B401</f>
        <v>61/8</v>
      </c>
      <c r="C398" s="410" t="str">
        <f>'Visual chart Edit'!C401</f>
        <v>DA+6</v>
      </c>
      <c r="D398" s="410" t="s">
        <v>1329</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21" t="str">
        <f>'Visual chart Edit'!B402</f>
        <v>61/9</v>
      </c>
      <c r="C399" s="410" t="str">
        <f>'Visual chart Edit'!C402</f>
        <v>DA+0</v>
      </c>
      <c r="D399" s="410" t="s">
        <v>1329</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21" t="str">
        <f>'Visual chart Edit'!B403</f>
        <v>61/10</v>
      </c>
      <c r="C400" s="410" t="str">
        <f>'Visual chart Edit'!C403</f>
        <v>DA+9</v>
      </c>
      <c r="D400" s="410" t="s">
        <v>1330</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21" t="str">
        <f>'Visual chart Edit'!B404</f>
        <v>62/0</v>
      </c>
      <c r="C401" s="410" t="str">
        <f>'Visual chart Edit'!C404</f>
        <v>DB2+0</v>
      </c>
      <c r="D401" s="410" t="s">
        <v>1330</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21" t="str">
        <f>'Visual chart Edit'!B405</f>
        <v>62/1</v>
      </c>
      <c r="C402" s="410" t="str">
        <f>'Visual chart Edit'!C405</f>
        <v>DA+3</v>
      </c>
      <c r="D402" s="410" t="s">
        <v>1330</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21" t="str">
        <f>'Visual chart Edit'!B406</f>
        <v>62/2</v>
      </c>
      <c r="C403" s="410" t="str">
        <f>'Visual chart Edit'!C406</f>
        <v>DA+3</v>
      </c>
      <c r="D403" s="410" t="s">
        <v>1330</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21" t="str">
        <f>'Visual chart Edit'!B407</f>
        <v>62/3</v>
      </c>
      <c r="C404" s="410" t="str">
        <f>'Visual chart Edit'!C407</f>
        <v>DA+0</v>
      </c>
      <c r="D404" s="410" t="s">
        <v>1330</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21" t="str">
        <f>'Visual chart Edit'!B408</f>
        <v>62/4</v>
      </c>
      <c r="C405" s="410" t="str">
        <f>'Visual chart Edit'!C408</f>
        <v>DA+3</v>
      </c>
      <c r="D405" s="410" t="s">
        <v>1330</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21" t="str">
        <f>'Visual chart Edit'!B409</f>
        <v>62/5</v>
      </c>
      <c r="C406" s="410" t="str">
        <f>'Visual chart Edit'!C409</f>
        <v>DA+0</v>
      </c>
      <c r="D406" s="410" t="s">
        <v>1330</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21" t="str">
        <f>'Visual chart Edit'!B410</f>
        <v>62/6</v>
      </c>
      <c r="C407" s="410" t="str">
        <f>'Visual chart Edit'!C410</f>
        <v>DA+3</v>
      </c>
      <c r="D407" s="410" t="s">
        <v>1330</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21" t="str">
        <f>'Visual chart Edit'!B411</f>
        <v>62/7</v>
      </c>
      <c r="C408" s="410" t="str">
        <f>'Visual chart Edit'!C411</f>
        <v>DA+3</v>
      </c>
      <c r="D408" s="410" t="s">
        <v>1330</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21" t="str">
        <f>'Visual chart Edit'!B412</f>
        <v>62/8</v>
      </c>
      <c r="C409" s="410" t="str">
        <f>'Visual chart Edit'!C412</f>
        <v>DA+0</v>
      </c>
      <c r="D409" s="410" t="s">
        <v>1331</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21" t="str">
        <f>'Visual chart Edit'!B413</f>
        <v>62/9</v>
      </c>
      <c r="C410" s="410" t="str">
        <f>'Visual chart Edit'!C413</f>
        <v>DA+3</v>
      </c>
      <c r="D410" s="410" t="s">
        <v>1331</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21" t="str">
        <f>'Visual chart Edit'!B414</f>
        <v>62/10</v>
      </c>
      <c r="C411" s="410" t="str">
        <f>'Visual chart Edit'!C414</f>
        <v>DA+0</v>
      </c>
      <c r="D411" s="410" t="s">
        <v>1331</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21" t="str">
        <f>'Visual chart Edit'!B415</f>
        <v>62/11</v>
      </c>
      <c r="C412" s="410" t="str">
        <f>'Visual chart Edit'!C415</f>
        <v>DA+3</v>
      </c>
      <c r="D412" s="410" t="s">
        <v>1331</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21" t="str">
        <f>'Visual chart Edit'!B416</f>
        <v>63/0</v>
      </c>
      <c r="C413" s="410" t="str">
        <f>'Visual chart Edit'!C416</f>
        <v>DC1+0</v>
      </c>
      <c r="D413" s="410" t="s">
        <v>1332</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21" t="str">
        <f>'Visual chart Edit'!B417</f>
        <v>63/1</v>
      </c>
      <c r="C414" s="410" t="str">
        <f>'Visual chart Edit'!C417</f>
        <v>DA+3</v>
      </c>
      <c r="D414" s="410" t="s">
        <v>1331</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21" t="str">
        <f>'Visual chart Edit'!B418</f>
        <v>63/2</v>
      </c>
      <c r="C415" s="410" t="str">
        <f>'Visual chart Edit'!C418</f>
        <v>DA+0</v>
      </c>
      <c r="D415" s="410" t="s">
        <v>1331</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21" t="str">
        <f>'Visual chart Edit'!B419</f>
        <v>63/3</v>
      </c>
      <c r="C416" s="410" t="str">
        <f>'Visual chart Edit'!C419</f>
        <v>DA+3</v>
      </c>
      <c r="D416" s="410" t="s">
        <v>1331</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21" t="str">
        <f>'Visual chart Edit'!B420</f>
        <v>63/4</v>
      </c>
      <c r="C417" s="410" t="str">
        <f>'Visual chart Edit'!C420</f>
        <v>DA+0</v>
      </c>
      <c r="D417" s="410" t="s">
        <v>1331</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21" t="str">
        <f>'Visual chart Edit'!B421</f>
        <v>63/5</v>
      </c>
      <c r="C418" s="410" t="str">
        <f>'Visual chart Edit'!C421</f>
        <v>DA+3</v>
      </c>
      <c r="D418" s="410" t="s">
        <v>1331</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21" t="str">
        <f>'Visual chart Edit'!B422</f>
        <v>63/6</v>
      </c>
      <c r="C419" s="410" t="str">
        <f>'Visual chart Edit'!C422</f>
        <v>DA+3</v>
      </c>
      <c r="D419" s="410" t="s">
        <v>1333</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21" t="str">
        <f>'Visual chart Edit'!B423</f>
        <v>63/7</v>
      </c>
      <c r="C420" s="410" t="str">
        <f>'Visual chart Edit'!C423</f>
        <v>DA+3</v>
      </c>
      <c r="D420" s="410" t="s">
        <v>1333</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21" t="str">
        <f>'Visual chart Edit'!B424</f>
        <v>63/8</v>
      </c>
      <c r="C421" s="410" t="str">
        <f>'Visual chart Edit'!C424</f>
        <v>DA+3</v>
      </c>
      <c r="D421" s="410" t="s">
        <v>1333</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21" t="str">
        <f>'Visual chart Edit'!B425</f>
        <v>64/0</v>
      </c>
      <c r="C422" s="410" t="str">
        <f>'Visual chart Edit'!C425</f>
        <v>DB2+0</v>
      </c>
      <c r="D422" s="410" t="s">
        <v>1333</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21" t="str">
        <f>'Visual chart Edit'!B426</f>
        <v>64/1</v>
      </c>
      <c r="C423" s="410" t="str">
        <f>'Visual chart Edit'!C426</f>
        <v>DA+0</v>
      </c>
      <c r="D423" s="410" t="s">
        <v>1333</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21" t="str">
        <f>'Visual chart Edit'!B427</f>
        <v>64/2</v>
      </c>
      <c r="C424" s="410" t="str">
        <f>'Visual chart Edit'!C427</f>
        <v>DA+3</v>
      </c>
      <c r="D424" s="410" t="s">
        <v>1334</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21" t="str">
        <f>'Visual chart Edit'!B428</f>
        <v>64/3</v>
      </c>
      <c r="C425" s="410" t="str">
        <f>'Visual chart Edit'!C428</f>
        <v>DA+0</v>
      </c>
      <c r="D425" s="410" t="s">
        <v>1334</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21" t="str">
        <f>'Visual chart Edit'!B429</f>
        <v>64/4</v>
      </c>
      <c r="C426" s="410" t="str">
        <f>'Visual chart Edit'!C429</f>
        <v>DA+3</v>
      </c>
      <c r="D426" s="410" t="s">
        <v>1334</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21" t="str">
        <f>'Visual chart Edit'!B430</f>
        <v>64/5</v>
      </c>
      <c r="C427" s="410" t="str">
        <f>'Visual chart Edit'!C430</f>
        <v>DA+3</v>
      </c>
      <c r="D427" s="410" t="s">
        <v>1335</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21" t="str">
        <f>'Visual chart Edit'!B431</f>
        <v>64/6</v>
      </c>
      <c r="C428" s="410" t="str">
        <f>'Visual chart Edit'!C431</f>
        <v>DA+0</v>
      </c>
      <c r="D428" s="410" t="s">
        <v>1335</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21" t="str">
        <f>'Visual chart Edit'!B432</f>
        <v>64/7</v>
      </c>
      <c r="C429" s="410" t="str">
        <f>'Visual chart Edit'!C432</f>
        <v>DA+3</v>
      </c>
      <c r="D429" s="410" t="s">
        <v>1335</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21" t="str">
        <f>'Visual chart Edit'!B433</f>
        <v>64/8</v>
      </c>
      <c r="C430" s="410" t="str">
        <f>'Visual chart Edit'!C433</f>
        <v>DA+3</v>
      </c>
      <c r="D430" s="410" t="s">
        <v>1335</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21" t="str">
        <f>'Visual chart Edit'!B434</f>
        <v>64/9</v>
      </c>
      <c r="C431" s="410" t="str">
        <f>'Visual chart Edit'!C434</f>
        <v>DA+3</v>
      </c>
      <c r="D431" s="410" t="s">
        <v>1335</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21" t="str">
        <f>'Visual chart Edit'!B435</f>
        <v>64/10</v>
      </c>
      <c r="C432" s="410" t="str">
        <f>'Visual chart Edit'!C435</f>
        <v>DA+3</v>
      </c>
      <c r="D432" s="410" t="s">
        <v>1335</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21" t="str">
        <f>'Visual chart Edit'!B436</f>
        <v>64/11</v>
      </c>
      <c r="C433" s="410" t="str">
        <f>'Visual chart Edit'!C436</f>
        <v>DA+3</v>
      </c>
      <c r="D433" s="410" t="s">
        <v>1335</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21" t="str">
        <f>'Visual chart Edit'!B437</f>
        <v>65/0</v>
      </c>
      <c r="C434" s="410" t="str">
        <f>'Visual chart Edit'!C437</f>
        <v>DB1+0</v>
      </c>
      <c r="D434" s="410" t="s">
        <v>1335</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21" t="str">
        <f>'Visual chart Edit'!B438</f>
        <v>65/1</v>
      </c>
      <c r="C435" s="410" t="str">
        <f>'Visual chart Edit'!C438</f>
        <v>DA+0</v>
      </c>
      <c r="D435" s="410" t="s">
        <v>1335</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21" t="str">
        <f>'Visual chart Edit'!B439</f>
        <v>65/2</v>
      </c>
      <c r="C436" s="410" t="str">
        <f>'Visual chart Edit'!C439</f>
        <v>DA+0</v>
      </c>
      <c r="D436" s="410" t="s">
        <v>1335</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21" t="str">
        <f>'Visual chart Edit'!B440</f>
        <v>65/3</v>
      </c>
      <c r="C437" s="410" t="str">
        <f>'Visual chart Edit'!C440</f>
        <v>DA+3</v>
      </c>
      <c r="D437" s="410" t="s">
        <v>1335</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21" t="str">
        <f>'Visual chart Edit'!B441</f>
        <v>65/4</v>
      </c>
      <c r="C438" s="410" t="str">
        <f>'Visual chart Edit'!C441</f>
        <v>DA+0</v>
      </c>
      <c r="D438" s="410" t="s">
        <v>1336</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21" t="str">
        <f>'Visual chart Edit'!B442</f>
        <v>65/5</v>
      </c>
      <c r="C439" s="410" t="str">
        <f>'Visual chart Edit'!C442</f>
        <v>DA+0</v>
      </c>
      <c r="D439" s="410" t="s">
        <v>1336</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21" t="str">
        <f>'Visual chart Edit'!B443</f>
        <v>65/6</v>
      </c>
      <c r="C440" s="410" t="str">
        <f>'Visual chart Edit'!C443</f>
        <v>DA+0</v>
      </c>
      <c r="D440" s="410" t="s">
        <v>1336</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21" t="str">
        <f>'Visual chart Edit'!B444</f>
        <v>65/7</v>
      </c>
      <c r="C441" s="410" t="str">
        <f>'Visual chart Edit'!C444</f>
        <v>DA+0</v>
      </c>
      <c r="D441" s="410" t="s">
        <v>1336</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21" t="str">
        <f>'Visual chart Edit'!B445</f>
        <v>65/8</v>
      </c>
      <c r="C442" s="410" t="str">
        <f>'Visual chart Edit'!C445</f>
        <v>DA+0</v>
      </c>
      <c r="D442" s="410" t="s">
        <v>1337</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21" t="str">
        <f>'Visual chart Edit'!B446</f>
        <v>65/9</v>
      </c>
      <c r="C443" s="410" t="str">
        <f>'Visual chart Edit'!C446</f>
        <v>DA+0</v>
      </c>
      <c r="D443" s="410" t="s">
        <v>1337</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21" t="str">
        <f>'Visual chart Edit'!B447</f>
        <v>65/10</v>
      </c>
      <c r="C444" s="410" t="str">
        <f>'Visual chart Edit'!C447</f>
        <v>DA+0</v>
      </c>
      <c r="D444" s="410" t="s">
        <v>1337</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21" t="str">
        <f>'Visual chart Edit'!B448</f>
        <v>65/11</v>
      </c>
      <c r="C445" s="410" t="str">
        <f>'Visual chart Edit'!C448</f>
        <v>DA+0</v>
      </c>
      <c r="D445" s="410" t="s">
        <v>1337</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21" t="str">
        <f>'Visual chart Edit'!B449</f>
        <v>66/0</v>
      </c>
      <c r="C446" s="410" t="str">
        <f>'Visual chart Edit'!C449</f>
        <v>DC2+6</v>
      </c>
      <c r="D446" s="410" t="s">
        <v>1337</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21" t="str">
        <f>'Visual chart Edit'!B450</f>
        <v>67/0</v>
      </c>
      <c r="C447" s="410" t="str">
        <f>'Visual chart Edit'!C450</f>
        <v>DC1+9</v>
      </c>
      <c r="D447" s="410" t="s">
        <v>1337</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21" t="str">
        <f>'Visual chart Edit'!B451</f>
        <v>67/1</v>
      </c>
      <c r="C448" s="410" t="str">
        <f>'Visual chart Edit'!C451</f>
        <v>DA+0</v>
      </c>
      <c r="D448" s="410" t="s">
        <v>1337</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21" t="str">
        <f>'Visual chart Edit'!B452</f>
        <v>67/2</v>
      </c>
      <c r="C449" s="410" t="str">
        <f>'Visual chart Edit'!C452</f>
        <v>DA+0</v>
      </c>
      <c r="D449" s="410" t="s">
        <v>1337</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21" t="str">
        <f>'Visual chart Edit'!B453</f>
        <v>68/0</v>
      </c>
      <c r="C450" s="410" t="str">
        <f>'Visual chart Edit'!C453</f>
        <v>DD45+0</v>
      </c>
      <c r="D450" s="410" t="s">
        <v>1337</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21" t="str">
        <f>'Visual chart Edit'!B454</f>
        <v>69/0</v>
      </c>
      <c r="C451" s="410" t="str">
        <f>'Visual chart Edit'!C454</f>
        <v>DB2+0</v>
      </c>
      <c r="D451" s="410" t="s">
        <v>1337</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21" t="str">
        <f>'Visual chart Edit'!B455</f>
        <v>69/1</v>
      </c>
      <c r="C452" s="410" t="str">
        <f>'Visual chart Edit'!C455</f>
        <v>DA+3</v>
      </c>
      <c r="D452" s="410" t="s">
        <v>1338</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21" t="str">
        <f>'Visual chart Edit'!B456</f>
        <v>70/0</v>
      </c>
      <c r="C453" s="410" t="str">
        <f>'Visual chart Edit'!C456</f>
        <v>DC1+0</v>
      </c>
      <c r="D453" s="410" t="s">
        <v>1338</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21" t="str">
        <f>'Visual chart Edit'!B457</f>
        <v>70/1</v>
      </c>
      <c r="C454" s="410" t="str">
        <f>'Visual chart Edit'!C457</f>
        <v>DA+3</v>
      </c>
      <c r="D454" s="410" t="s">
        <v>1337</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21" t="str">
        <f>'Visual chart Edit'!B458</f>
        <v>70/2</v>
      </c>
      <c r="C455" s="410" t="str">
        <f>'Visual chart Edit'!C458</f>
        <v>DA+3</v>
      </c>
      <c r="D455" s="410" t="s">
        <v>1337</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21" t="str">
        <f>'Visual chart Edit'!B459</f>
        <v>70/3</v>
      </c>
      <c r="C456" s="410" t="str">
        <f>'Visual chart Edit'!C459</f>
        <v>DA+3</v>
      </c>
      <c r="D456" s="410" t="s">
        <v>1339</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21" t="str">
        <f>'Visual chart Edit'!B460</f>
        <v>70/4</v>
      </c>
      <c r="C457" s="410" t="str">
        <f>'Visual chart Edit'!C460</f>
        <v>DA+3</v>
      </c>
      <c r="D457" s="410" t="s">
        <v>1339</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21" t="str">
        <f>'Visual chart Edit'!B461</f>
        <v>70/5</v>
      </c>
      <c r="C458" s="410" t="str">
        <f>'Visual chart Edit'!C461</f>
        <v>DA+3</v>
      </c>
      <c r="D458" s="410" t="s">
        <v>1339</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21" t="str">
        <f>'Visual chart Edit'!B462</f>
        <v>70/6</v>
      </c>
      <c r="C459" s="410" t="str">
        <f>'Visual chart Edit'!C462</f>
        <v>DA+3</v>
      </c>
      <c r="D459" s="410" t="s">
        <v>1339</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21" t="str">
        <f>'Visual chart Edit'!B463</f>
        <v>70/7</v>
      </c>
      <c r="C460" s="410" t="str">
        <f>'Visual chart Edit'!C463</f>
        <v>DA+3</v>
      </c>
      <c r="D460" s="410" t="s">
        <v>1339</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21" t="str">
        <f>'Visual chart Edit'!B464</f>
        <v>70/8</v>
      </c>
      <c r="C461" s="410" t="str">
        <f>'Visual chart Edit'!C464</f>
        <v>DA+3</v>
      </c>
      <c r="D461" s="410" t="s">
        <v>1339</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21" t="str">
        <f>'Visual chart Edit'!B465</f>
        <v>70/9</v>
      </c>
      <c r="C462" s="410" t="str">
        <f>'Visual chart Edit'!C465</f>
        <v>DA+3</v>
      </c>
      <c r="D462" s="410" t="s">
        <v>1340</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21" t="str">
        <f>'Visual chart Edit'!B466</f>
        <v>70/10</v>
      </c>
      <c r="C463" s="410" t="str">
        <f>'Visual chart Edit'!C466</f>
        <v>DA+3</v>
      </c>
      <c r="D463" s="410" t="s">
        <v>1340</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21" t="str">
        <f>'Visual chart Edit'!B467</f>
        <v>70/11</v>
      </c>
      <c r="C464" s="410" t="str">
        <f>'Visual chart Edit'!C467</f>
        <v>DA+3</v>
      </c>
      <c r="D464" s="410" t="s">
        <v>1339</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21" t="str">
        <f>'Visual chart Edit'!B468</f>
        <v>71/0</v>
      </c>
      <c r="C465" s="410" t="str">
        <f>'Visual chart Edit'!C468</f>
        <v>DB2+3</v>
      </c>
      <c r="D465" s="410" t="s">
        <v>1339</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21" t="str">
        <f>'Visual chart Edit'!B469</f>
        <v>71/1</v>
      </c>
      <c r="C466" s="410" t="str">
        <f>'Visual chart Edit'!C469</f>
        <v>DA+3</v>
      </c>
      <c r="D466" s="410" t="s">
        <v>1339</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21" t="str">
        <f>'Visual chart Edit'!B470</f>
        <v>71/2</v>
      </c>
      <c r="C467" s="410" t="str">
        <f>'Visual chart Edit'!C470</f>
        <v>DA+3</v>
      </c>
      <c r="D467" s="410" t="s">
        <v>1339</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21" t="str">
        <f>'Visual chart Edit'!B471</f>
        <v>71/3</v>
      </c>
      <c r="C468" s="410" t="str">
        <f>'Visual chart Edit'!C471</f>
        <v>DA+6</v>
      </c>
      <c r="D468" s="410" t="s">
        <v>1339</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21" t="str">
        <f>'Visual chart Edit'!B472</f>
        <v>71/4</v>
      </c>
      <c r="C469" s="410" t="str">
        <f>'Visual chart Edit'!C472</f>
        <v>DA+3</v>
      </c>
      <c r="D469" s="410" t="s">
        <v>1339</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21" t="str">
        <f>'Visual chart Edit'!B473</f>
        <v>71/5</v>
      </c>
      <c r="C470" s="410" t="str">
        <f>'Visual chart Edit'!C473</f>
        <v>DA+3</v>
      </c>
      <c r="D470" s="410" t="s">
        <v>1341</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21" t="str">
        <f>'Visual chart Edit'!B474</f>
        <v>71/6</v>
      </c>
      <c r="C471" s="410" t="str">
        <f>'Visual chart Edit'!C474</f>
        <v>DA+0</v>
      </c>
      <c r="D471" s="410" t="s">
        <v>1341</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21" t="str">
        <f>'Visual chart Edit'!B475</f>
        <v>71/7</v>
      </c>
      <c r="C472" s="410" t="str">
        <f>'Visual chart Edit'!C475</f>
        <v>DA+3</v>
      </c>
      <c r="D472" s="410" t="s">
        <v>1341</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21" t="str">
        <f>'Visual chart Edit'!B476</f>
        <v>71/8</v>
      </c>
      <c r="C473" s="410" t="str">
        <f>'Visual chart Edit'!C476</f>
        <v>DA+3</v>
      </c>
      <c r="D473" s="410" t="s">
        <v>1341</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21" t="str">
        <f>'Visual chart Edit'!B477</f>
        <v>72/0</v>
      </c>
      <c r="C474" s="410" t="str">
        <f>'Visual chart Edit'!C477</f>
        <v>DB2+3</v>
      </c>
      <c r="D474" s="410" t="s">
        <v>1341</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21" t="str">
        <f>'Visual chart Edit'!B478</f>
        <v>72/1</v>
      </c>
      <c r="C475" s="410" t="str">
        <f>'Visual chart Edit'!C478</f>
        <v>DA+3</v>
      </c>
      <c r="D475" s="410" t="s">
        <v>1341</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21" t="str">
        <f>'Visual chart Edit'!B479</f>
        <v>72/2</v>
      </c>
      <c r="C476" s="410" t="str">
        <f>'Visual chart Edit'!C479</f>
        <v>DA+0</v>
      </c>
      <c r="D476" s="410" t="s">
        <v>1341</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21" t="str">
        <f>'Visual chart Edit'!B480</f>
        <v>72/3</v>
      </c>
      <c r="C477" s="410" t="str">
        <f>'Visual chart Edit'!C480</f>
        <v>DA+3</v>
      </c>
      <c r="D477" s="410" t="s">
        <v>1341</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21" t="str">
        <f>'Visual chart Edit'!B481</f>
        <v>73/0</v>
      </c>
      <c r="C478" s="410" t="str">
        <f>'Visual chart Edit'!C481</f>
        <v>DB2+0</v>
      </c>
      <c r="D478" s="410" t="s">
        <v>1341</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21" t="str">
        <f>'Visual chart Edit'!B482</f>
        <v>73/1</v>
      </c>
      <c r="C479" s="410" t="str">
        <f>'Visual chart Edit'!C482</f>
        <v>DA+0</v>
      </c>
      <c r="D479" s="410" t="s">
        <v>1342</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21" t="str">
        <f>'Visual chart Edit'!B483</f>
        <v>73/2</v>
      </c>
      <c r="C480" s="410" t="str">
        <f>'Visual chart Edit'!C483</f>
        <v>DA+0</v>
      </c>
      <c r="D480" s="410" t="s">
        <v>1342</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21" t="str">
        <f>'Visual chart Edit'!B484</f>
        <v>73/3</v>
      </c>
      <c r="C481" s="410" t="str">
        <f>'Visual chart Edit'!C484</f>
        <v>DA+0</v>
      </c>
      <c r="D481" s="410" t="s">
        <v>1342</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21" t="str">
        <f>'Visual chart Edit'!B485</f>
        <v>73/4</v>
      </c>
      <c r="C482" s="410" t="str">
        <f>'Visual chart Edit'!C485</f>
        <v>DA+0</v>
      </c>
      <c r="D482" s="410" t="s">
        <v>1342</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21" t="str">
        <f>'Visual chart Edit'!B486</f>
        <v>73/5</v>
      </c>
      <c r="C483" s="410" t="str">
        <f>'Visual chart Edit'!C486</f>
        <v>DA+0</v>
      </c>
      <c r="D483" s="410" t="s">
        <v>1342</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21" t="str">
        <f>'Visual chart Edit'!B487</f>
        <v>73/6</v>
      </c>
      <c r="C484" s="410" t="str">
        <f>'Visual chart Edit'!C487</f>
        <v>DA+0</v>
      </c>
      <c r="D484" s="410" t="s">
        <v>1342</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21" t="str">
        <f>'Visual chart Edit'!B488</f>
        <v>73/7</v>
      </c>
      <c r="C485" s="410" t="str">
        <f>'Visual chart Edit'!C488</f>
        <v>DA+0</v>
      </c>
      <c r="D485" s="410" t="s">
        <v>1342</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21" t="str">
        <f>'Visual chart Edit'!B489</f>
        <v>73/8</v>
      </c>
      <c r="C486" s="410" t="str">
        <f>'Visual chart Edit'!C489</f>
        <v>DA+3</v>
      </c>
      <c r="D486" s="410" t="s">
        <v>1342</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21" t="str">
        <f>'Visual chart Edit'!B490</f>
        <v>73/9</v>
      </c>
      <c r="C487" s="410" t="str">
        <f>'Visual chart Edit'!C490</f>
        <v>DA+0</v>
      </c>
      <c r="D487" s="410" t="s">
        <v>1342</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1342</v>
      </c>
      <c r="E488" s="462">
        <f>'Visual chart Edit'!I491</f>
        <v>378.9</v>
      </c>
      <c r="F488" s="410" t="str">
        <f>'Visual chart Edit'!K491</f>
        <v>Sandy</v>
      </c>
      <c r="G488" s="410" t="str">
        <f>'Visual chart Edit'!L491</f>
        <v>E</v>
      </c>
      <c r="H488" s="410" t="s">
        <v>417</v>
      </c>
      <c r="I488" s="410"/>
      <c r="J488" s="410" t="s">
        <v>417</v>
      </c>
      <c r="K488" s="410"/>
    </row>
    <row r="490" spans="1:11" x14ac:dyDescent="0.25">
      <c r="B490" s="795"/>
    </row>
    <row r="492" spans="1:11" x14ac:dyDescent="0.25">
      <c r="D492" s="265" t="s">
        <v>19</v>
      </c>
      <c r="I492" s="265">
        <f>+COUNTIF($C$4:$C$488,"*DA*")</f>
        <v>397</v>
      </c>
      <c r="J492" s="265">
        <f>+COUNTA(B4:B488)</f>
        <v>485</v>
      </c>
      <c r="K492" s="265">
        <f>J492-I492</f>
        <v>88</v>
      </c>
    </row>
    <row r="493" spans="1:11" x14ac:dyDescent="0.25">
      <c r="B493" s="796"/>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795"/>
    </row>
    <row r="502" spans="2:2" x14ac:dyDescent="0.25">
      <c r="B502" s="795"/>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F49:G49 I49:L49 F50:L50 F51:G51 I51:L51 F52:L82 M54:Q118 I83:L83 F84:L89 F90:G90 I90:L90 F91:L97 F98:G99 I98:L99 F100:L124 N119:Q119 M120:Q1048576 F125:G125 I125:L125 F126:L128 F129:G130 I129:L130 F131:L133 F134:G140 I134:L140 F141:L142 F143:G143 I143:L143 F144:L146 I147:L149 F150:L150 F151:G151 I151:L151 F152:L152 F153:G153 I153:L153 F154:L154 F155:G157 I155:L157 F158:L163 F164:G164 I164:L164 F165:L165 F166:G166 I166:L166 F167:L1048576 F83:G83 F147:G149">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1258</v>
      </c>
      <c r="B1" s="301" t="s">
        <v>1157</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1158</v>
      </c>
      <c r="C3" s="306"/>
      <c r="D3" s="306"/>
      <c r="E3" s="306"/>
      <c r="F3" s="306"/>
      <c r="G3" s="307"/>
      <c r="H3" s="307"/>
      <c r="I3" s="306"/>
      <c r="J3" s="306"/>
      <c r="K3" s="306"/>
      <c r="L3" s="306"/>
      <c r="M3" s="308"/>
    </row>
    <row r="4" spans="1:15" ht="15" customHeight="1" x14ac:dyDescent="0.25">
      <c r="A4" s="935" t="s">
        <v>13</v>
      </c>
      <c r="B4" s="941" t="s">
        <v>1159</v>
      </c>
      <c r="C4" s="943" t="s">
        <v>13</v>
      </c>
      <c r="D4" s="943"/>
      <c r="E4" s="944" t="s">
        <v>1160</v>
      </c>
      <c r="F4" s="944" t="s">
        <v>1161</v>
      </c>
      <c r="G4" s="946" t="s">
        <v>981</v>
      </c>
      <c r="H4" s="947"/>
      <c r="I4" s="947"/>
      <c r="J4" s="947"/>
      <c r="K4" s="947"/>
      <c r="L4" s="948"/>
      <c r="M4" s="936" t="s">
        <v>19</v>
      </c>
      <c r="N4" s="938" t="s">
        <v>1162</v>
      </c>
      <c r="O4" s="938" t="s">
        <v>1163</v>
      </c>
    </row>
    <row r="5" spans="1:15" ht="38.25" x14ac:dyDescent="0.25">
      <c r="A5" s="935"/>
      <c r="B5" s="942"/>
      <c r="C5" s="680" t="s">
        <v>1164</v>
      </c>
      <c r="D5" s="680" t="s">
        <v>119</v>
      </c>
      <c r="E5" s="945"/>
      <c r="F5" s="945"/>
      <c r="G5" s="681" t="s">
        <v>1165</v>
      </c>
      <c r="H5" s="681" t="s">
        <v>1166</v>
      </c>
      <c r="I5" s="681" t="s">
        <v>1167</v>
      </c>
      <c r="J5" s="681" t="s">
        <v>1168</v>
      </c>
      <c r="K5" s="681" t="s">
        <v>9</v>
      </c>
      <c r="L5" s="681" t="s">
        <v>9</v>
      </c>
      <c r="M5" s="937"/>
      <c r="N5" s="939"/>
      <c r="O5" s="939"/>
    </row>
    <row r="6" spans="1:15" x14ac:dyDescent="0.25">
      <c r="A6" s="304">
        <v>1</v>
      </c>
      <c r="B6" s="309">
        <f>+SUBTOTAL(3,($C$6:$C6))</f>
        <v>1</v>
      </c>
      <c r="C6" s="309" t="s">
        <v>652</v>
      </c>
      <c r="D6" s="309" t="s">
        <v>443</v>
      </c>
      <c r="E6" s="310">
        <v>122</v>
      </c>
      <c r="F6" s="311">
        <v>45213</v>
      </c>
      <c r="G6" s="312" t="s">
        <v>584</v>
      </c>
      <c r="H6" s="313">
        <v>45555</v>
      </c>
      <c r="I6" s="314"/>
      <c r="J6" s="313">
        <v>45604</v>
      </c>
      <c r="K6" s="315" t="s">
        <v>1169</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1169</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1169</v>
      </c>
      <c r="L8" s="316"/>
      <c r="M8" s="317">
        <f t="shared" ref="M8:M70" si="0">+SUM(N8:O8)</f>
        <v>1</v>
      </c>
      <c r="N8" s="738">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1170</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1170</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1170</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1170</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1170</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1170</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1170</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1170</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1170</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1170</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1171</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1172</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1170</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1170</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1170</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1173</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1173</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1173</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1173</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1173</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1173</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1173</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1406</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1173</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1173</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1173</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1173</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1173</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1174</v>
      </c>
      <c r="L41" s="315" t="s">
        <v>1175</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1174</v>
      </c>
      <c r="L42" s="315" t="s">
        <v>1175</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1174</v>
      </c>
      <c r="L43" s="315" t="s">
        <v>1175</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1176</v>
      </c>
      <c r="L44" s="315" t="s">
        <v>1175</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1177</v>
      </c>
      <c r="K45" s="319" t="s">
        <v>1176</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1177</v>
      </c>
      <c r="K46" s="319" t="s">
        <v>1176</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1177</v>
      </c>
      <c r="K47" s="319" t="s">
        <v>1178</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1177</v>
      </c>
      <c r="K48" s="319" t="s">
        <v>1178</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1177</v>
      </c>
      <c r="K49" s="319" t="s">
        <v>1178</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1177</v>
      </c>
      <c r="K50" s="319" t="s">
        <v>1178</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1177</v>
      </c>
      <c r="K51" s="319" t="s">
        <v>1178</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1284</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1284</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1179</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1179</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1180</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1180</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1180</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1180</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1180</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1181</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1182</v>
      </c>
      <c r="L94" s="316"/>
      <c r="M94" s="317">
        <f t="shared" si="1"/>
        <v>10</v>
      </c>
      <c r="N94" s="309">
        <v>9</v>
      </c>
      <c r="O94" s="309">
        <v>1</v>
      </c>
    </row>
    <row r="95" spans="1:15" x14ac:dyDescent="0.25">
      <c r="B95" s="940" t="s">
        <v>1183</v>
      </c>
      <c r="C95" s="940"/>
      <c r="D95" s="940"/>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3"/>
  <sheetViews>
    <sheetView zoomScaleNormal="90" workbookViewId="0">
      <pane ySplit="6" topLeftCell="A486" activePane="bottomLeft" state="frozen"/>
      <selection activeCell="N8" sqref="N8"/>
      <selection pane="bottomLeft" activeCell="C497" sqref="C497"/>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65" customWidth="1"/>
    <col min="11" max="978" width="3.28515625" style="340" customWidth="1"/>
    <col min="979" max="16384" width="9.140625" style="340"/>
  </cols>
  <sheetData>
    <row r="1" spans="1:978" x14ac:dyDescent="0.2">
      <c r="A1" s="350" t="s">
        <v>1258</v>
      </c>
    </row>
    <row r="2" spans="1:978" x14ac:dyDescent="0.2">
      <c r="A2" s="341" t="s">
        <v>1224</v>
      </c>
      <c r="B2" s="536"/>
      <c r="C2" s="342"/>
      <c r="D2" s="536"/>
      <c r="E2" s="536"/>
      <c r="F2" s="536"/>
      <c r="G2" s="536"/>
      <c r="H2" s="537"/>
      <c r="I2" s="536"/>
      <c r="J2" s="862"/>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6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62"/>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57" t="s">
        <v>301</v>
      </c>
      <c r="B5" s="959" t="s">
        <v>1005</v>
      </c>
      <c r="C5" s="957" t="s">
        <v>115</v>
      </c>
      <c r="D5" s="957" t="s">
        <v>4</v>
      </c>
      <c r="E5" s="957" t="s">
        <v>135</v>
      </c>
      <c r="F5" s="953" t="s">
        <v>1389</v>
      </c>
      <c r="G5" s="955" t="s">
        <v>116</v>
      </c>
      <c r="H5" s="951" t="s">
        <v>137</v>
      </c>
      <c r="I5" s="949" t="s">
        <v>1003</v>
      </c>
      <c r="J5" s="863"/>
      <c r="K5" s="861">
        <f>F8</f>
        <v>45197</v>
      </c>
      <c r="L5" s="861">
        <f>+K5+1</f>
        <v>45198</v>
      </c>
      <c r="M5" s="861">
        <f t="shared" ref="M5:BX5" si="0">+L5+1</f>
        <v>45199</v>
      </c>
      <c r="N5" s="861">
        <f t="shared" si="0"/>
        <v>45200</v>
      </c>
      <c r="O5" s="861">
        <f t="shared" si="0"/>
        <v>45201</v>
      </c>
      <c r="P5" s="861">
        <f t="shared" si="0"/>
        <v>45202</v>
      </c>
      <c r="Q5" s="861">
        <f t="shared" si="0"/>
        <v>45203</v>
      </c>
      <c r="R5" s="861">
        <f t="shared" si="0"/>
        <v>45204</v>
      </c>
      <c r="S5" s="861">
        <f t="shared" si="0"/>
        <v>45205</v>
      </c>
      <c r="T5" s="861">
        <f t="shared" si="0"/>
        <v>45206</v>
      </c>
      <c r="U5" s="861">
        <f t="shared" si="0"/>
        <v>45207</v>
      </c>
      <c r="V5" s="861">
        <f t="shared" si="0"/>
        <v>45208</v>
      </c>
      <c r="W5" s="861">
        <f t="shared" si="0"/>
        <v>45209</v>
      </c>
      <c r="X5" s="861">
        <f t="shared" si="0"/>
        <v>45210</v>
      </c>
      <c r="Y5" s="861">
        <f t="shared" si="0"/>
        <v>45211</v>
      </c>
      <c r="Z5" s="861">
        <f t="shared" si="0"/>
        <v>45212</v>
      </c>
      <c r="AA5" s="861">
        <f t="shared" si="0"/>
        <v>45213</v>
      </c>
      <c r="AB5" s="861">
        <f t="shared" si="0"/>
        <v>45214</v>
      </c>
      <c r="AC5" s="861">
        <f t="shared" si="0"/>
        <v>45215</v>
      </c>
      <c r="AD5" s="861">
        <f t="shared" si="0"/>
        <v>45216</v>
      </c>
      <c r="AE5" s="861">
        <f t="shared" si="0"/>
        <v>45217</v>
      </c>
      <c r="AF5" s="861">
        <f t="shared" si="0"/>
        <v>45218</v>
      </c>
      <c r="AG5" s="861">
        <f t="shared" si="0"/>
        <v>45219</v>
      </c>
      <c r="AH5" s="861">
        <f t="shared" si="0"/>
        <v>45220</v>
      </c>
      <c r="AI5" s="861">
        <f t="shared" si="0"/>
        <v>45221</v>
      </c>
      <c r="AJ5" s="861">
        <f t="shared" si="0"/>
        <v>45222</v>
      </c>
      <c r="AK5" s="861">
        <f t="shared" si="0"/>
        <v>45223</v>
      </c>
      <c r="AL5" s="861">
        <f t="shared" si="0"/>
        <v>45224</v>
      </c>
      <c r="AM5" s="861">
        <f t="shared" si="0"/>
        <v>45225</v>
      </c>
      <c r="AN5" s="861">
        <f t="shared" si="0"/>
        <v>45226</v>
      </c>
      <c r="AO5" s="861">
        <f t="shared" si="0"/>
        <v>45227</v>
      </c>
      <c r="AP5" s="861">
        <f t="shared" si="0"/>
        <v>45228</v>
      </c>
      <c r="AQ5" s="861">
        <f t="shared" si="0"/>
        <v>45229</v>
      </c>
      <c r="AR5" s="861">
        <f t="shared" si="0"/>
        <v>45230</v>
      </c>
      <c r="AS5" s="861">
        <f t="shared" si="0"/>
        <v>45231</v>
      </c>
      <c r="AT5" s="861">
        <f t="shared" si="0"/>
        <v>45232</v>
      </c>
      <c r="AU5" s="861">
        <f t="shared" si="0"/>
        <v>45233</v>
      </c>
      <c r="AV5" s="861">
        <f t="shared" si="0"/>
        <v>45234</v>
      </c>
      <c r="AW5" s="861">
        <f t="shared" si="0"/>
        <v>45235</v>
      </c>
      <c r="AX5" s="861">
        <f t="shared" si="0"/>
        <v>45236</v>
      </c>
      <c r="AY5" s="861">
        <f t="shared" si="0"/>
        <v>45237</v>
      </c>
      <c r="AZ5" s="861">
        <f t="shared" si="0"/>
        <v>45238</v>
      </c>
      <c r="BA5" s="861">
        <f t="shared" si="0"/>
        <v>45239</v>
      </c>
      <c r="BB5" s="861">
        <f t="shared" si="0"/>
        <v>45240</v>
      </c>
      <c r="BC5" s="861">
        <f t="shared" si="0"/>
        <v>45241</v>
      </c>
      <c r="BD5" s="861">
        <f t="shared" si="0"/>
        <v>45242</v>
      </c>
      <c r="BE5" s="861">
        <f t="shared" si="0"/>
        <v>45243</v>
      </c>
      <c r="BF5" s="861">
        <f t="shared" si="0"/>
        <v>45244</v>
      </c>
      <c r="BG5" s="861">
        <f t="shared" si="0"/>
        <v>45245</v>
      </c>
      <c r="BH5" s="861">
        <f t="shared" si="0"/>
        <v>45246</v>
      </c>
      <c r="BI5" s="861">
        <f t="shared" si="0"/>
        <v>45247</v>
      </c>
      <c r="BJ5" s="861">
        <f t="shared" si="0"/>
        <v>45248</v>
      </c>
      <c r="BK5" s="861">
        <f t="shared" si="0"/>
        <v>45249</v>
      </c>
      <c r="BL5" s="861">
        <f t="shared" si="0"/>
        <v>45250</v>
      </c>
      <c r="BM5" s="861">
        <f t="shared" si="0"/>
        <v>45251</v>
      </c>
      <c r="BN5" s="861">
        <f t="shared" si="0"/>
        <v>45252</v>
      </c>
      <c r="BO5" s="861">
        <f t="shared" si="0"/>
        <v>45253</v>
      </c>
      <c r="BP5" s="861">
        <f t="shared" si="0"/>
        <v>45254</v>
      </c>
      <c r="BQ5" s="861">
        <f t="shared" si="0"/>
        <v>45255</v>
      </c>
      <c r="BR5" s="861">
        <f t="shared" si="0"/>
        <v>45256</v>
      </c>
      <c r="BS5" s="861">
        <f t="shared" si="0"/>
        <v>45257</v>
      </c>
      <c r="BT5" s="861">
        <f t="shared" si="0"/>
        <v>45258</v>
      </c>
      <c r="BU5" s="861">
        <f t="shared" si="0"/>
        <v>45259</v>
      </c>
      <c r="BV5" s="861">
        <f t="shared" si="0"/>
        <v>45260</v>
      </c>
      <c r="BW5" s="861">
        <f t="shared" si="0"/>
        <v>45261</v>
      </c>
      <c r="BX5" s="861">
        <f t="shared" si="0"/>
        <v>45262</v>
      </c>
      <c r="BY5" s="861">
        <f t="shared" ref="BY5:EJ5" si="1">+BX5+1</f>
        <v>45263</v>
      </c>
      <c r="BZ5" s="861">
        <f t="shared" si="1"/>
        <v>45264</v>
      </c>
      <c r="CA5" s="861">
        <f t="shared" si="1"/>
        <v>45265</v>
      </c>
      <c r="CB5" s="861">
        <f t="shared" si="1"/>
        <v>45266</v>
      </c>
      <c r="CC5" s="861">
        <f t="shared" si="1"/>
        <v>45267</v>
      </c>
      <c r="CD5" s="861">
        <f t="shared" si="1"/>
        <v>45268</v>
      </c>
      <c r="CE5" s="861">
        <f t="shared" si="1"/>
        <v>45269</v>
      </c>
      <c r="CF5" s="861">
        <f t="shared" si="1"/>
        <v>45270</v>
      </c>
      <c r="CG5" s="861">
        <f t="shared" si="1"/>
        <v>45271</v>
      </c>
      <c r="CH5" s="861">
        <f t="shared" si="1"/>
        <v>45272</v>
      </c>
      <c r="CI5" s="861">
        <f t="shared" si="1"/>
        <v>45273</v>
      </c>
      <c r="CJ5" s="861">
        <f t="shared" si="1"/>
        <v>45274</v>
      </c>
      <c r="CK5" s="861">
        <f t="shared" si="1"/>
        <v>45275</v>
      </c>
      <c r="CL5" s="861">
        <f t="shared" si="1"/>
        <v>45276</v>
      </c>
      <c r="CM5" s="861">
        <f t="shared" si="1"/>
        <v>45277</v>
      </c>
      <c r="CN5" s="861">
        <f t="shared" si="1"/>
        <v>45278</v>
      </c>
      <c r="CO5" s="861">
        <f t="shared" si="1"/>
        <v>45279</v>
      </c>
      <c r="CP5" s="861">
        <f t="shared" si="1"/>
        <v>45280</v>
      </c>
      <c r="CQ5" s="861">
        <f t="shared" si="1"/>
        <v>45281</v>
      </c>
      <c r="CR5" s="861">
        <f t="shared" si="1"/>
        <v>45282</v>
      </c>
      <c r="CS5" s="861">
        <f t="shared" si="1"/>
        <v>45283</v>
      </c>
      <c r="CT5" s="861">
        <f t="shared" si="1"/>
        <v>45284</v>
      </c>
      <c r="CU5" s="861">
        <f t="shared" si="1"/>
        <v>45285</v>
      </c>
      <c r="CV5" s="861">
        <f t="shared" si="1"/>
        <v>45286</v>
      </c>
      <c r="CW5" s="861">
        <f t="shared" si="1"/>
        <v>45287</v>
      </c>
      <c r="CX5" s="861">
        <f t="shared" si="1"/>
        <v>45288</v>
      </c>
      <c r="CY5" s="861">
        <f t="shared" si="1"/>
        <v>45289</v>
      </c>
      <c r="CZ5" s="861">
        <f t="shared" si="1"/>
        <v>45290</v>
      </c>
      <c r="DA5" s="861">
        <f t="shared" si="1"/>
        <v>45291</v>
      </c>
      <c r="DB5" s="861">
        <f t="shared" si="1"/>
        <v>45292</v>
      </c>
      <c r="DC5" s="861">
        <f t="shared" si="1"/>
        <v>45293</v>
      </c>
      <c r="DD5" s="861">
        <f t="shared" si="1"/>
        <v>45294</v>
      </c>
      <c r="DE5" s="861">
        <f t="shared" si="1"/>
        <v>45295</v>
      </c>
      <c r="DF5" s="861">
        <f t="shared" si="1"/>
        <v>45296</v>
      </c>
      <c r="DG5" s="861">
        <f t="shared" si="1"/>
        <v>45297</v>
      </c>
      <c r="DH5" s="861">
        <f t="shared" si="1"/>
        <v>45298</v>
      </c>
      <c r="DI5" s="861">
        <f t="shared" si="1"/>
        <v>45299</v>
      </c>
      <c r="DJ5" s="861">
        <f t="shared" si="1"/>
        <v>45300</v>
      </c>
      <c r="DK5" s="861">
        <f t="shared" si="1"/>
        <v>45301</v>
      </c>
      <c r="DL5" s="861">
        <f t="shared" si="1"/>
        <v>45302</v>
      </c>
      <c r="DM5" s="861">
        <f t="shared" si="1"/>
        <v>45303</v>
      </c>
      <c r="DN5" s="861">
        <f t="shared" si="1"/>
        <v>45304</v>
      </c>
      <c r="DO5" s="861">
        <f t="shared" si="1"/>
        <v>45305</v>
      </c>
      <c r="DP5" s="861">
        <f t="shared" si="1"/>
        <v>45306</v>
      </c>
      <c r="DQ5" s="861">
        <f t="shared" si="1"/>
        <v>45307</v>
      </c>
      <c r="DR5" s="861">
        <f t="shared" si="1"/>
        <v>45308</v>
      </c>
      <c r="DS5" s="861">
        <f t="shared" si="1"/>
        <v>45309</v>
      </c>
      <c r="DT5" s="861">
        <f t="shared" si="1"/>
        <v>45310</v>
      </c>
      <c r="DU5" s="861">
        <f t="shared" si="1"/>
        <v>45311</v>
      </c>
      <c r="DV5" s="861">
        <f t="shared" si="1"/>
        <v>45312</v>
      </c>
      <c r="DW5" s="861">
        <f t="shared" si="1"/>
        <v>45313</v>
      </c>
      <c r="DX5" s="861">
        <f t="shared" si="1"/>
        <v>45314</v>
      </c>
      <c r="DY5" s="861">
        <f t="shared" si="1"/>
        <v>45315</v>
      </c>
      <c r="DZ5" s="861">
        <f t="shared" si="1"/>
        <v>45316</v>
      </c>
      <c r="EA5" s="861">
        <f t="shared" si="1"/>
        <v>45317</v>
      </c>
      <c r="EB5" s="861">
        <f t="shared" si="1"/>
        <v>45318</v>
      </c>
      <c r="EC5" s="861">
        <f t="shared" si="1"/>
        <v>45319</v>
      </c>
      <c r="ED5" s="861">
        <f t="shared" si="1"/>
        <v>45320</v>
      </c>
      <c r="EE5" s="861">
        <f t="shared" si="1"/>
        <v>45321</v>
      </c>
      <c r="EF5" s="861">
        <f t="shared" si="1"/>
        <v>45322</v>
      </c>
      <c r="EG5" s="861">
        <f t="shared" si="1"/>
        <v>45323</v>
      </c>
      <c r="EH5" s="861">
        <f t="shared" si="1"/>
        <v>45324</v>
      </c>
      <c r="EI5" s="861">
        <f t="shared" si="1"/>
        <v>45325</v>
      </c>
      <c r="EJ5" s="861">
        <f t="shared" si="1"/>
        <v>45326</v>
      </c>
      <c r="EK5" s="861">
        <f t="shared" ref="EK5:GV5" si="2">+EJ5+1</f>
        <v>45327</v>
      </c>
      <c r="EL5" s="861">
        <f t="shared" si="2"/>
        <v>45328</v>
      </c>
      <c r="EM5" s="861">
        <f t="shared" si="2"/>
        <v>45329</v>
      </c>
      <c r="EN5" s="861">
        <f t="shared" si="2"/>
        <v>45330</v>
      </c>
      <c r="EO5" s="861">
        <f t="shared" si="2"/>
        <v>45331</v>
      </c>
      <c r="EP5" s="861">
        <f t="shared" si="2"/>
        <v>45332</v>
      </c>
      <c r="EQ5" s="861">
        <f t="shared" si="2"/>
        <v>45333</v>
      </c>
      <c r="ER5" s="861">
        <f t="shared" si="2"/>
        <v>45334</v>
      </c>
      <c r="ES5" s="861">
        <f t="shared" si="2"/>
        <v>45335</v>
      </c>
      <c r="ET5" s="861">
        <f t="shared" si="2"/>
        <v>45336</v>
      </c>
      <c r="EU5" s="861">
        <f t="shared" si="2"/>
        <v>45337</v>
      </c>
      <c r="EV5" s="861">
        <f t="shared" si="2"/>
        <v>45338</v>
      </c>
      <c r="EW5" s="861">
        <f t="shared" si="2"/>
        <v>45339</v>
      </c>
      <c r="EX5" s="861">
        <f t="shared" si="2"/>
        <v>45340</v>
      </c>
      <c r="EY5" s="861">
        <f t="shared" si="2"/>
        <v>45341</v>
      </c>
      <c r="EZ5" s="861">
        <f t="shared" si="2"/>
        <v>45342</v>
      </c>
      <c r="FA5" s="861">
        <f t="shared" si="2"/>
        <v>45343</v>
      </c>
      <c r="FB5" s="861">
        <f t="shared" si="2"/>
        <v>45344</v>
      </c>
      <c r="FC5" s="861">
        <f t="shared" si="2"/>
        <v>45345</v>
      </c>
      <c r="FD5" s="861">
        <f t="shared" si="2"/>
        <v>45346</v>
      </c>
      <c r="FE5" s="861">
        <f t="shared" si="2"/>
        <v>45347</v>
      </c>
      <c r="FF5" s="861">
        <f t="shared" si="2"/>
        <v>45348</v>
      </c>
      <c r="FG5" s="861">
        <f t="shared" si="2"/>
        <v>45349</v>
      </c>
      <c r="FH5" s="861">
        <f t="shared" si="2"/>
        <v>45350</v>
      </c>
      <c r="FI5" s="861">
        <f t="shared" si="2"/>
        <v>45351</v>
      </c>
      <c r="FJ5" s="861">
        <f t="shared" si="2"/>
        <v>45352</v>
      </c>
      <c r="FK5" s="861">
        <f t="shared" si="2"/>
        <v>45353</v>
      </c>
      <c r="FL5" s="861">
        <f t="shared" si="2"/>
        <v>45354</v>
      </c>
      <c r="FM5" s="861">
        <f t="shared" si="2"/>
        <v>45355</v>
      </c>
      <c r="FN5" s="861">
        <f t="shared" si="2"/>
        <v>45356</v>
      </c>
      <c r="FO5" s="861">
        <f t="shared" si="2"/>
        <v>45357</v>
      </c>
      <c r="FP5" s="861">
        <f t="shared" si="2"/>
        <v>45358</v>
      </c>
      <c r="FQ5" s="861">
        <f t="shared" si="2"/>
        <v>45359</v>
      </c>
      <c r="FR5" s="861">
        <f t="shared" si="2"/>
        <v>45360</v>
      </c>
      <c r="FS5" s="861">
        <f t="shared" si="2"/>
        <v>45361</v>
      </c>
      <c r="FT5" s="861">
        <f t="shared" si="2"/>
        <v>45362</v>
      </c>
      <c r="FU5" s="861">
        <f t="shared" si="2"/>
        <v>45363</v>
      </c>
      <c r="FV5" s="861">
        <f t="shared" si="2"/>
        <v>45364</v>
      </c>
      <c r="FW5" s="861">
        <f t="shared" si="2"/>
        <v>45365</v>
      </c>
      <c r="FX5" s="861">
        <f t="shared" si="2"/>
        <v>45366</v>
      </c>
      <c r="FY5" s="861">
        <f t="shared" si="2"/>
        <v>45367</v>
      </c>
      <c r="FZ5" s="861">
        <f t="shared" si="2"/>
        <v>45368</v>
      </c>
      <c r="GA5" s="861">
        <f t="shared" si="2"/>
        <v>45369</v>
      </c>
      <c r="GB5" s="861">
        <f t="shared" si="2"/>
        <v>45370</v>
      </c>
      <c r="GC5" s="861">
        <f t="shared" si="2"/>
        <v>45371</v>
      </c>
      <c r="GD5" s="861">
        <f t="shared" si="2"/>
        <v>45372</v>
      </c>
      <c r="GE5" s="861">
        <f t="shared" si="2"/>
        <v>45373</v>
      </c>
      <c r="GF5" s="861">
        <f t="shared" si="2"/>
        <v>45374</v>
      </c>
      <c r="GG5" s="861">
        <f t="shared" si="2"/>
        <v>45375</v>
      </c>
      <c r="GH5" s="861">
        <f t="shared" si="2"/>
        <v>45376</v>
      </c>
      <c r="GI5" s="861">
        <f t="shared" si="2"/>
        <v>45377</v>
      </c>
      <c r="GJ5" s="861">
        <f t="shared" si="2"/>
        <v>45378</v>
      </c>
      <c r="GK5" s="861">
        <f t="shared" si="2"/>
        <v>45379</v>
      </c>
      <c r="GL5" s="861">
        <f t="shared" si="2"/>
        <v>45380</v>
      </c>
      <c r="GM5" s="861">
        <f t="shared" si="2"/>
        <v>45381</v>
      </c>
      <c r="GN5" s="861">
        <f t="shared" si="2"/>
        <v>45382</v>
      </c>
      <c r="GO5" s="861">
        <f t="shared" si="2"/>
        <v>45383</v>
      </c>
      <c r="GP5" s="861">
        <f t="shared" si="2"/>
        <v>45384</v>
      </c>
      <c r="GQ5" s="861">
        <f t="shared" si="2"/>
        <v>45385</v>
      </c>
      <c r="GR5" s="861">
        <f t="shared" si="2"/>
        <v>45386</v>
      </c>
      <c r="GS5" s="861">
        <f t="shared" si="2"/>
        <v>45387</v>
      </c>
      <c r="GT5" s="861">
        <f t="shared" si="2"/>
        <v>45388</v>
      </c>
      <c r="GU5" s="861">
        <f t="shared" si="2"/>
        <v>45389</v>
      </c>
      <c r="GV5" s="861">
        <f t="shared" si="2"/>
        <v>45390</v>
      </c>
      <c r="GW5" s="861">
        <f t="shared" ref="GW5:JH5" si="3">+GV5+1</f>
        <v>45391</v>
      </c>
      <c r="GX5" s="861">
        <f t="shared" si="3"/>
        <v>45392</v>
      </c>
      <c r="GY5" s="861">
        <f t="shared" si="3"/>
        <v>45393</v>
      </c>
      <c r="GZ5" s="861">
        <f t="shared" si="3"/>
        <v>45394</v>
      </c>
      <c r="HA5" s="861">
        <f t="shared" si="3"/>
        <v>45395</v>
      </c>
      <c r="HB5" s="861">
        <f t="shared" si="3"/>
        <v>45396</v>
      </c>
      <c r="HC5" s="861">
        <f t="shared" si="3"/>
        <v>45397</v>
      </c>
      <c r="HD5" s="861">
        <f t="shared" si="3"/>
        <v>45398</v>
      </c>
      <c r="HE5" s="861">
        <f t="shared" si="3"/>
        <v>45399</v>
      </c>
      <c r="HF5" s="861">
        <f t="shared" si="3"/>
        <v>45400</v>
      </c>
      <c r="HG5" s="861">
        <f t="shared" si="3"/>
        <v>45401</v>
      </c>
      <c r="HH5" s="861">
        <f t="shared" si="3"/>
        <v>45402</v>
      </c>
      <c r="HI5" s="861">
        <f t="shared" si="3"/>
        <v>45403</v>
      </c>
      <c r="HJ5" s="861">
        <f t="shared" si="3"/>
        <v>45404</v>
      </c>
      <c r="HK5" s="861">
        <f t="shared" si="3"/>
        <v>45405</v>
      </c>
      <c r="HL5" s="861">
        <f t="shared" si="3"/>
        <v>45406</v>
      </c>
      <c r="HM5" s="861">
        <f t="shared" si="3"/>
        <v>45407</v>
      </c>
      <c r="HN5" s="861">
        <f t="shared" si="3"/>
        <v>45408</v>
      </c>
      <c r="HO5" s="861">
        <f t="shared" si="3"/>
        <v>45409</v>
      </c>
      <c r="HP5" s="861">
        <f t="shared" si="3"/>
        <v>45410</v>
      </c>
      <c r="HQ5" s="861">
        <f t="shared" si="3"/>
        <v>45411</v>
      </c>
      <c r="HR5" s="861">
        <f t="shared" si="3"/>
        <v>45412</v>
      </c>
      <c r="HS5" s="861">
        <f t="shared" si="3"/>
        <v>45413</v>
      </c>
      <c r="HT5" s="861">
        <f t="shared" si="3"/>
        <v>45414</v>
      </c>
      <c r="HU5" s="861">
        <f t="shared" si="3"/>
        <v>45415</v>
      </c>
      <c r="HV5" s="861">
        <f t="shared" si="3"/>
        <v>45416</v>
      </c>
      <c r="HW5" s="861">
        <f t="shared" si="3"/>
        <v>45417</v>
      </c>
      <c r="HX5" s="861">
        <f t="shared" si="3"/>
        <v>45418</v>
      </c>
      <c r="HY5" s="861">
        <f t="shared" si="3"/>
        <v>45419</v>
      </c>
      <c r="HZ5" s="861">
        <f t="shared" si="3"/>
        <v>45420</v>
      </c>
      <c r="IA5" s="861">
        <f t="shared" si="3"/>
        <v>45421</v>
      </c>
      <c r="IB5" s="861">
        <f t="shared" si="3"/>
        <v>45422</v>
      </c>
      <c r="IC5" s="861">
        <f t="shared" si="3"/>
        <v>45423</v>
      </c>
      <c r="ID5" s="861">
        <f t="shared" si="3"/>
        <v>45424</v>
      </c>
      <c r="IE5" s="861">
        <f t="shared" si="3"/>
        <v>45425</v>
      </c>
      <c r="IF5" s="861">
        <f t="shared" si="3"/>
        <v>45426</v>
      </c>
      <c r="IG5" s="861">
        <f t="shared" si="3"/>
        <v>45427</v>
      </c>
      <c r="IH5" s="861">
        <f t="shared" si="3"/>
        <v>45428</v>
      </c>
      <c r="II5" s="861">
        <f t="shared" si="3"/>
        <v>45429</v>
      </c>
      <c r="IJ5" s="861">
        <f t="shared" si="3"/>
        <v>45430</v>
      </c>
      <c r="IK5" s="861">
        <f t="shared" si="3"/>
        <v>45431</v>
      </c>
      <c r="IL5" s="861">
        <f t="shared" si="3"/>
        <v>45432</v>
      </c>
      <c r="IM5" s="861">
        <f t="shared" si="3"/>
        <v>45433</v>
      </c>
      <c r="IN5" s="861">
        <f t="shared" si="3"/>
        <v>45434</v>
      </c>
      <c r="IO5" s="861">
        <f t="shared" si="3"/>
        <v>45435</v>
      </c>
      <c r="IP5" s="861">
        <f t="shared" si="3"/>
        <v>45436</v>
      </c>
      <c r="IQ5" s="861">
        <f t="shared" si="3"/>
        <v>45437</v>
      </c>
      <c r="IR5" s="861">
        <f t="shared" si="3"/>
        <v>45438</v>
      </c>
      <c r="IS5" s="861">
        <f t="shared" si="3"/>
        <v>45439</v>
      </c>
      <c r="IT5" s="861">
        <f t="shared" si="3"/>
        <v>45440</v>
      </c>
      <c r="IU5" s="861">
        <f t="shared" si="3"/>
        <v>45441</v>
      </c>
      <c r="IV5" s="861">
        <f t="shared" si="3"/>
        <v>45442</v>
      </c>
      <c r="IW5" s="861">
        <f t="shared" si="3"/>
        <v>45443</v>
      </c>
      <c r="IX5" s="861">
        <f t="shared" si="3"/>
        <v>45444</v>
      </c>
      <c r="IY5" s="861">
        <f t="shared" si="3"/>
        <v>45445</v>
      </c>
      <c r="IZ5" s="861">
        <f t="shared" si="3"/>
        <v>45446</v>
      </c>
      <c r="JA5" s="861">
        <f t="shared" si="3"/>
        <v>45447</v>
      </c>
      <c r="JB5" s="861">
        <f t="shared" si="3"/>
        <v>45448</v>
      </c>
      <c r="JC5" s="861">
        <f t="shared" si="3"/>
        <v>45449</v>
      </c>
      <c r="JD5" s="861">
        <f t="shared" si="3"/>
        <v>45450</v>
      </c>
      <c r="JE5" s="861">
        <f t="shared" si="3"/>
        <v>45451</v>
      </c>
      <c r="JF5" s="861">
        <f t="shared" si="3"/>
        <v>45452</v>
      </c>
      <c r="JG5" s="861">
        <f t="shared" si="3"/>
        <v>45453</v>
      </c>
      <c r="JH5" s="861">
        <f t="shared" si="3"/>
        <v>45454</v>
      </c>
      <c r="JI5" s="861">
        <f t="shared" ref="JI5:LT5" si="4">+JH5+1</f>
        <v>45455</v>
      </c>
      <c r="JJ5" s="861">
        <f t="shared" si="4"/>
        <v>45456</v>
      </c>
      <c r="JK5" s="861">
        <f t="shared" si="4"/>
        <v>45457</v>
      </c>
      <c r="JL5" s="861">
        <f t="shared" si="4"/>
        <v>45458</v>
      </c>
      <c r="JM5" s="861">
        <f t="shared" si="4"/>
        <v>45459</v>
      </c>
      <c r="JN5" s="861">
        <f t="shared" si="4"/>
        <v>45460</v>
      </c>
      <c r="JO5" s="861">
        <f t="shared" si="4"/>
        <v>45461</v>
      </c>
      <c r="JP5" s="861">
        <f t="shared" si="4"/>
        <v>45462</v>
      </c>
      <c r="JQ5" s="861">
        <f t="shared" si="4"/>
        <v>45463</v>
      </c>
      <c r="JR5" s="861">
        <f t="shared" si="4"/>
        <v>45464</v>
      </c>
      <c r="JS5" s="861">
        <f t="shared" si="4"/>
        <v>45465</v>
      </c>
      <c r="JT5" s="861">
        <f t="shared" si="4"/>
        <v>45466</v>
      </c>
      <c r="JU5" s="861">
        <f t="shared" si="4"/>
        <v>45467</v>
      </c>
      <c r="JV5" s="861">
        <f t="shared" si="4"/>
        <v>45468</v>
      </c>
      <c r="JW5" s="861">
        <f t="shared" si="4"/>
        <v>45469</v>
      </c>
      <c r="JX5" s="861">
        <f t="shared" si="4"/>
        <v>45470</v>
      </c>
      <c r="JY5" s="861">
        <f t="shared" si="4"/>
        <v>45471</v>
      </c>
      <c r="JZ5" s="861">
        <f t="shared" si="4"/>
        <v>45472</v>
      </c>
      <c r="KA5" s="861">
        <f t="shared" si="4"/>
        <v>45473</v>
      </c>
      <c r="KB5" s="861">
        <f t="shared" si="4"/>
        <v>45474</v>
      </c>
      <c r="KC5" s="861">
        <f t="shared" si="4"/>
        <v>45475</v>
      </c>
      <c r="KD5" s="861">
        <f t="shared" si="4"/>
        <v>45476</v>
      </c>
      <c r="KE5" s="861">
        <f t="shared" si="4"/>
        <v>45477</v>
      </c>
      <c r="KF5" s="861">
        <f t="shared" si="4"/>
        <v>45478</v>
      </c>
      <c r="KG5" s="861">
        <f t="shared" si="4"/>
        <v>45479</v>
      </c>
      <c r="KH5" s="861">
        <f t="shared" si="4"/>
        <v>45480</v>
      </c>
      <c r="KI5" s="861">
        <f t="shared" si="4"/>
        <v>45481</v>
      </c>
      <c r="KJ5" s="861">
        <f t="shared" si="4"/>
        <v>45482</v>
      </c>
      <c r="KK5" s="861">
        <f t="shared" si="4"/>
        <v>45483</v>
      </c>
      <c r="KL5" s="861">
        <f t="shared" si="4"/>
        <v>45484</v>
      </c>
      <c r="KM5" s="861">
        <f t="shared" si="4"/>
        <v>45485</v>
      </c>
      <c r="KN5" s="861">
        <f t="shared" si="4"/>
        <v>45486</v>
      </c>
      <c r="KO5" s="861">
        <f t="shared" si="4"/>
        <v>45487</v>
      </c>
      <c r="KP5" s="861">
        <f t="shared" si="4"/>
        <v>45488</v>
      </c>
      <c r="KQ5" s="861">
        <f t="shared" si="4"/>
        <v>45489</v>
      </c>
      <c r="KR5" s="861">
        <f t="shared" si="4"/>
        <v>45490</v>
      </c>
      <c r="KS5" s="861">
        <f t="shared" si="4"/>
        <v>45491</v>
      </c>
      <c r="KT5" s="861">
        <f t="shared" si="4"/>
        <v>45492</v>
      </c>
      <c r="KU5" s="861">
        <f t="shared" si="4"/>
        <v>45493</v>
      </c>
      <c r="KV5" s="861">
        <f t="shared" si="4"/>
        <v>45494</v>
      </c>
      <c r="KW5" s="861">
        <f t="shared" si="4"/>
        <v>45495</v>
      </c>
      <c r="KX5" s="861">
        <f t="shared" si="4"/>
        <v>45496</v>
      </c>
      <c r="KY5" s="861">
        <f t="shared" si="4"/>
        <v>45497</v>
      </c>
      <c r="KZ5" s="861">
        <f t="shared" si="4"/>
        <v>45498</v>
      </c>
      <c r="LA5" s="861">
        <f t="shared" si="4"/>
        <v>45499</v>
      </c>
      <c r="LB5" s="861">
        <f t="shared" si="4"/>
        <v>45500</v>
      </c>
      <c r="LC5" s="861">
        <f t="shared" si="4"/>
        <v>45501</v>
      </c>
      <c r="LD5" s="861">
        <f t="shared" si="4"/>
        <v>45502</v>
      </c>
      <c r="LE5" s="861">
        <f t="shared" si="4"/>
        <v>45503</v>
      </c>
      <c r="LF5" s="861">
        <f t="shared" si="4"/>
        <v>45504</v>
      </c>
      <c r="LG5" s="861">
        <f t="shared" si="4"/>
        <v>45505</v>
      </c>
      <c r="LH5" s="861">
        <f t="shared" si="4"/>
        <v>45506</v>
      </c>
      <c r="LI5" s="861">
        <f t="shared" si="4"/>
        <v>45507</v>
      </c>
      <c r="LJ5" s="861">
        <f t="shared" si="4"/>
        <v>45508</v>
      </c>
      <c r="LK5" s="861">
        <f t="shared" si="4"/>
        <v>45509</v>
      </c>
      <c r="LL5" s="861">
        <f t="shared" si="4"/>
        <v>45510</v>
      </c>
      <c r="LM5" s="861">
        <f t="shared" si="4"/>
        <v>45511</v>
      </c>
      <c r="LN5" s="861">
        <f t="shared" si="4"/>
        <v>45512</v>
      </c>
      <c r="LO5" s="861">
        <f t="shared" si="4"/>
        <v>45513</v>
      </c>
      <c r="LP5" s="861">
        <f t="shared" si="4"/>
        <v>45514</v>
      </c>
      <c r="LQ5" s="861">
        <f t="shared" si="4"/>
        <v>45515</v>
      </c>
      <c r="LR5" s="861">
        <f t="shared" si="4"/>
        <v>45516</v>
      </c>
      <c r="LS5" s="861">
        <f t="shared" si="4"/>
        <v>45517</v>
      </c>
      <c r="LT5" s="861">
        <f t="shared" si="4"/>
        <v>45518</v>
      </c>
      <c r="LU5" s="861">
        <f t="shared" ref="LU5:OF5" si="5">+LT5+1</f>
        <v>45519</v>
      </c>
      <c r="LV5" s="861">
        <f t="shared" si="5"/>
        <v>45520</v>
      </c>
      <c r="LW5" s="861">
        <f t="shared" si="5"/>
        <v>45521</v>
      </c>
      <c r="LX5" s="861">
        <f t="shared" si="5"/>
        <v>45522</v>
      </c>
      <c r="LY5" s="861">
        <f t="shared" si="5"/>
        <v>45523</v>
      </c>
      <c r="LZ5" s="861">
        <f t="shared" si="5"/>
        <v>45524</v>
      </c>
      <c r="MA5" s="861">
        <f t="shared" si="5"/>
        <v>45525</v>
      </c>
      <c r="MB5" s="861">
        <f t="shared" si="5"/>
        <v>45526</v>
      </c>
      <c r="MC5" s="861">
        <f t="shared" si="5"/>
        <v>45527</v>
      </c>
      <c r="MD5" s="861">
        <f t="shared" si="5"/>
        <v>45528</v>
      </c>
      <c r="ME5" s="861">
        <f t="shared" si="5"/>
        <v>45529</v>
      </c>
      <c r="MF5" s="861">
        <f t="shared" si="5"/>
        <v>45530</v>
      </c>
      <c r="MG5" s="861">
        <f t="shared" si="5"/>
        <v>45531</v>
      </c>
      <c r="MH5" s="861">
        <f t="shared" si="5"/>
        <v>45532</v>
      </c>
      <c r="MI5" s="861">
        <f t="shared" si="5"/>
        <v>45533</v>
      </c>
      <c r="MJ5" s="861">
        <f t="shared" si="5"/>
        <v>45534</v>
      </c>
      <c r="MK5" s="861">
        <f t="shared" si="5"/>
        <v>45535</v>
      </c>
      <c r="ML5" s="861">
        <f t="shared" si="5"/>
        <v>45536</v>
      </c>
      <c r="MM5" s="861">
        <f t="shared" si="5"/>
        <v>45537</v>
      </c>
      <c r="MN5" s="861">
        <f t="shared" si="5"/>
        <v>45538</v>
      </c>
      <c r="MO5" s="861">
        <f t="shared" si="5"/>
        <v>45539</v>
      </c>
      <c r="MP5" s="861">
        <f t="shared" si="5"/>
        <v>45540</v>
      </c>
      <c r="MQ5" s="861">
        <f t="shared" si="5"/>
        <v>45541</v>
      </c>
      <c r="MR5" s="861">
        <f t="shared" si="5"/>
        <v>45542</v>
      </c>
      <c r="MS5" s="861">
        <f t="shared" si="5"/>
        <v>45543</v>
      </c>
      <c r="MT5" s="861">
        <f t="shared" si="5"/>
        <v>45544</v>
      </c>
      <c r="MU5" s="861">
        <f t="shared" si="5"/>
        <v>45545</v>
      </c>
      <c r="MV5" s="861">
        <f t="shared" si="5"/>
        <v>45546</v>
      </c>
      <c r="MW5" s="861">
        <f t="shared" si="5"/>
        <v>45547</v>
      </c>
      <c r="MX5" s="861">
        <f t="shared" si="5"/>
        <v>45548</v>
      </c>
      <c r="MY5" s="861">
        <f t="shared" si="5"/>
        <v>45549</v>
      </c>
      <c r="MZ5" s="861">
        <f t="shared" si="5"/>
        <v>45550</v>
      </c>
      <c r="NA5" s="861">
        <f t="shared" si="5"/>
        <v>45551</v>
      </c>
      <c r="NB5" s="861">
        <f t="shared" si="5"/>
        <v>45552</v>
      </c>
      <c r="NC5" s="861">
        <f t="shared" si="5"/>
        <v>45553</v>
      </c>
      <c r="ND5" s="861">
        <f t="shared" si="5"/>
        <v>45554</v>
      </c>
      <c r="NE5" s="861">
        <f t="shared" si="5"/>
        <v>45555</v>
      </c>
      <c r="NF5" s="861">
        <f t="shared" si="5"/>
        <v>45556</v>
      </c>
      <c r="NG5" s="861">
        <f t="shared" si="5"/>
        <v>45557</v>
      </c>
      <c r="NH5" s="861">
        <f t="shared" si="5"/>
        <v>45558</v>
      </c>
      <c r="NI5" s="861">
        <f t="shared" si="5"/>
        <v>45559</v>
      </c>
      <c r="NJ5" s="861">
        <f t="shared" si="5"/>
        <v>45560</v>
      </c>
      <c r="NK5" s="861">
        <f t="shared" si="5"/>
        <v>45561</v>
      </c>
      <c r="NL5" s="861">
        <f t="shared" si="5"/>
        <v>45562</v>
      </c>
      <c r="NM5" s="861">
        <f t="shared" si="5"/>
        <v>45563</v>
      </c>
      <c r="NN5" s="861">
        <f t="shared" si="5"/>
        <v>45564</v>
      </c>
      <c r="NO5" s="861">
        <f t="shared" si="5"/>
        <v>45565</v>
      </c>
      <c r="NP5" s="861">
        <f t="shared" si="5"/>
        <v>45566</v>
      </c>
      <c r="NQ5" s="861">
        <f t="shared" si="5"/>
        <v>45567</v>
      </c>
      <c r="NR5" s="861">
        <f t="shared" si="5"/>
        <v>45568</v>
      </c>
      <c r="NS5" s="861">
        <f t="shared" si="5"/>
        <v>45569</v>
      </c>
      <c r="NT5" s="861">
        <f t="shared" si="5"/>
        <v>45570</v>
      </c>
      <c r="NU5" s="861">
        <f t="shared" si="5"/>
        <v>45571</v>
      </c>
      <c r="NV5" s="861">
        <f t="shared" si="5"/>
        <v>45572</v>
      </c>
      <c r="NW5" s="861">
        <f t="shared" si="5"/>
        <v>45573</v>
      </c>
      <c r="NX5" s="861">
        <f t="shared" si="5"/>
        <v>45574</v>
      </c>
      <c r="NY5" s="861">
        <f t="shared" si="5"/>
        <v>45575</v>
      </c>
      <c r="NZ5" s="861">
        <f t="shared" si="5"/>
        <v>45576</v>
      </c>
      <c r="OA5" s="861">
        <f t="shared" si="5"/>
        <v>45577</v>
      </c>
      <c r="OB5" s="861">
        <f t="shared" si="5"/>
        <v>45578</v>
      </c>
      <c r="OC5" s="861">
        <f t="shared" si="5"/>
        <v>45579</v>
      </c>
      <c r="OD5" s="861">
        <f t="shared" si="5"/>
        <v>45580</v>
      </c>
      <c r="OE5" s="861">
        <f t="shared" si="5"/>
        <v>45581</v>
      </c>
      <c r="OF5" s="861">
        <f t="shared" si="5"/>
        <v>45582</v>
      </c>
      <c r="OG5" s="861">
        <f t="shared" ref="OG5:QR5" si="6">+OF5+1</f>
        <v>45583</v>
      </c>
      <c r="OH5" s="861">
        <f t="shared" si="6"/>
        <v>45584</v>
      </c>
      <c r="OI5" s="861">
        <f t="shared" si="6"/>
        <v>45585</v>
      </c>
      <c r="OJ5" s="861">
        <f t="shared" si="6"/>
        <v>45586</v>
      </c>
      <c r="OK5" s="861">
        <f t="shared" si="6"/>
        <v>45587</v>
      </c>
      <c r="OL5" s="861">
        <f t="shared" si="6"/>
        <v>45588</v>
      </c>
      <c r="OM5" s="861">
        <f t="shared" si="6"/>
        <v>45589</v>
      </c>
      <c r="ON5" s="861">
        <f t="shared" si="6"/>
        <v>45590</v>
      </c>
      <c r="OO5" s="861">
        <f t="shared" si="6"/>
        <v>45591</v>
      </c>
      <c r="OP5" s="861">
        <f t="shared" si="6"/>
        <v>45592</v>
      </c>
      <c r="OQ5" s="861">
        <f t="shared" si="6"/>
        <v>45593</v>
      </c>
      <c r="OR5" s="861">
        <f t="shared" si="6"/>
        <v>45594</v>
      </c>
      <c r="OS5" s="861">
        <f t="shared" si="6"/>
        <v>45595</v>
      </c>
      <c r="OT5" s="861">
        <f t="shared" si="6"/>
        <v>45596</v>
      </c>
      <c r="OU5" s="861">
        <f t="shared" si="6"/>
        <v>45597</v>
      </c>
      <c r="OV5" s="861">
        <f t="shared" si="6"/>
        <v>45598</v>
      </c>
      <c r="OW5" s="861">
        <f t="shared" si="6"/>
        <v>45599</v>
      </c>
      <c r="OX5" s="861">
        <f t="shared" si="6"/>
        <v>45600</v>
      </c>
      <c r="OY5" s="861">
        <f t="shared" si="6"/>
        <v>45601</v>
      </c>
      <c r="OZ5" s="861">
        <f t="shared" si="6"/>
        <v>45602</v>
      </c>
      <c r="PA5" s="861">
        <f t="shared" si="6"/>
        <v>45603</v>
      </c>
      <c r="PB5" s="861">
        <f t="shared" si="6"/>
        <v>45604</v>
      </c>
      <c r="PC5" s="861">
        <f t="shared" si="6"/>
        <v>45605</v>
      </c>
      <c r="PD5" s="861">
        <f t="shared" si="6"/>
        <v>45606</v>
      </c>
      <c r="PE5" s="861">
        <f t="shared" si="6"/>
        <v>45607</v>
      </c>
      <c r="PF5" s="861">
        <f t="shared" si="6"/>
        <v>45608</v>
      </c>
      <c r="PG5" s="861">
        <f t="shared" si="6"/>
        <v>45609</v>
      </c>
      <c r="PH5" s="861">
        <f t="shared" si="6"/>
        <v>45610</v>
      </c>
      <c r="PI5" s="861">
        <f t="shared" si="6"/>
        <v>45611</v>
      </c>
      <c r="PJ5" s="861">
        <f t="shared" si="6"/>
        <v>45612</v>
      </c>
      <c r="PK5" s="861">
        <f t="shared" si="6"/>
        <v>45613</v>
      </c>
      <c r="PL5" s="861">
        <f t="shared" si="6"/>
        <v>45614</v>
      </c>
      <c r="PM5" s="861">
        <f t="shared" si="6"/>
        <v>45615</v>
      </c>
      <c r="PN5" s="861">
        <f t="shared" si="6"/>
        <v>45616</v>
      </c>
      <c r="PO5" s="861">
        <f t="shared" si="6"/>
        <v>45617</v>
      </c>
      <c r="PP5" s="861">
        <f t="shared" si="6"/>
        <v>45618</v>
      </c>
      <c r="PQ5" s="861">
        <f t="shared" si="6"/>
        <v>45619</v>
      </c>
      <c r="PR5" s="861">
        <f t="shared" si="6"/>
        <v>45620</v>
      </c>
      <c r="PS5" s="861">
        <f t="shared" si="6"/>
        <v>45621</v>
      </c>
      <c r="PT5" s="861">
        <f t="shared" si="6"/>
        <v>45622</v>
      </c>
      <c r="PU5" s="861">
        <f t="shared" si="6"/>
        <v>45623</v>
      </c>
      <c r="PV5" s="861">
        <f t="shared" si="6"/>
        <v>45624</v>
      </c>
      <c r="PW5" s="861">
        <f t="shared" si="6"/>
        <v>45625</v>
      </c>
      <c r="PX5" s="861">
        <f t="shared" si="6"/>
        <v>45626</v>
      </c>
      <c r="PY5" s="861">
        <f t="shared" si="6"/>
        <v>45627</v>
      </c>
      <c r="PZ5" s="861">
        <f t="shared" si="6"/>
        <v>45628</v>
      </c>
      <c r="QA5" s="861">
        <f t="shared" si="6"/>
        <v>45629</v>
      </c>
      <c r="QB5" s="861">
        <f t="shared" si="6"/>
        <v>45630</v>
      </c>
      <c r="QC5" s="861">
        <f t="shared" si="6"/>
        <v>45631</v>
      </c>
      <c r="QD5" s="861">
        <f t="shared" si="6"/>
        <v>45632</v>
      </c>
      <c r="QE5" s="861">
        <f t="shared" si="6"/>
        <v>45633</v>
      </c>
      <c r="QF5" s="861">
        <f t="shared" si="6"/>
        <v>45634</v>
      </c>
      <c r="QG5" s="861">
        <f t="shared" si="6"/>
        <v>45635</v>
      </c>
      <c r="QH5" s="861">
        <f t="shared" si="6"/>
        <v>45636</v>
      </c>
      <c r="QI5" s="861">
        <f t="shared" si="6"/>
        <v>45637</v>
      </c>
      <c r="QJ5" s="861">
        <f t="shared" si="6"/>
        <v>45638</v>
      </c>
      <c r="QK5" s="861">
        <f t="shared" si="6"/>
        <v>45639</v>
      </c>
      <c r="QL5" s="861">
        <f t="shared" si="6"/>
        <v>45640</v>
      </c>
      <c r="QM5" s="861">
        <f t="shared" si="6"/>
        <v>45641</v>
      </c>
      <c r="QN5" s="861">
        <f t="shared" si="6"/>
        <v>45642</v>
      </c>
      <c r="QO5" s="861">
        <f t="shared" si="6"/>
        <v>45643</v>
      </c>
      <c r="QP5" s="861">
        <f t="shared" si="6"/>
        <v>45644</v>
      </c>
      <c r="QQ5" s="861">
        <f t="shared" si="6"/>
        <v>45645</v>
      </c>
      <c r="QR5" s="861">
        <f t="shared" si="6"/>
        <v>45646</v>
      </c>
      <c r="QS5" s="861">
        <f t="shared" ref="QS5:TD5" si="7">+QR5+1</f>
        <v>45647</v>
      </c>
      <c r="QT5" s="861">
        <f t="shared" si="7"/>
        <v>45648</v>
      </c>
      <c r="QU5" s="861">
        <f t="shared" si="7"/>
        <v>45649</v>
      </c>
      <c r="QV5" s="861">
        <f t="shared" si="7"/>
        <v>45650</v>
      </c>
      <c r="QW5" s="861">
        <f t="shared" si="7"/>
        <v>45651</v>
      </c>
      <c r="QX5" s="861">
        <f t="shared" si="7"/>
        <v>45652</v>
      </c>
      <c r="QY5" s="861">
        <f t="shared" si="7"/>
        <v>45653</v>
      </c>
      <c r="QZ5" s="861">
        <f t="shared" si="7"/>
        <v>45654</v>
      </c>
      <c r="RA5" s="861">
        <f t="shared" si="7"/>
        <v>45655</v>
      </c>
      <c r="RB5" s="861">
        <f t="shared" si="7"/>
        <v>45656</v>
      </c>
      <c r="RC5" s="861">
        <f t="shared" si="7"/>
        <v>45657</v>
      </c>
      <c r="RD5" s="861">
        <f t="shared" si="7"/>
        <v>45658</v>
      </c>
      <c r="RE5" s="861">
        <f t="shared" si="7"/>
        <v>45659</v>
      </c>
      <c r="RF5" s="861">
        <f t="shared" si="7"/>
        <v>45660</v>
      </c>
      <c r="RG5" s="861">
        <f t="shared" si="7"/>
        <v>45661</v>
      </c>
      <c r="RH5" s="861">
        <f t="shared" si="7"/>
        <v>45662</v>
      </c>
      <c r="RI5" s="861">
        <f t="shared" si="7"/>
        <v>45663</v>
      </c>
      <c r="RJ5" s="861">
        <f t="shared" si="7"/>
        <v>45664</v>
      </c>
      <c r="RK5" s="861">
        <f t="shared" si="7"/>
        <v>45665</v>
      </c>
      <c r="RL5" s="861">
        <f t="shared" si="7"/>
        <v>45666</v>
      </c>
      <c r="RM5" s="861">
        <f t="shared" si="7"/>
        <v>45667</v>
      </c>
      <c r="RN5" s="861">
        <f t="shared" si="7"/>
        <v>45668</v>
      </c>
      <c r="RO5" s="861">
        <f t="shared" si="7"/>
        <v>45669</v>
      </c>
      <c r="RP5" s="861">
        <f t="shared" si="7"/>
        <v>45670</v>
      </c>
      <c r="RQ5" s="861">
        <f t="shared" si="7"/>
        <v>45671</v>
      </c>
      <c r="RR5" s="861">
        <f t="shared" si="7"/>
        <v>45672</v>
      </c>
      <c r="RS5" s="861">
        <f t="shared" si="7"/>
        <v>45673</v>
      </c>
      <c r="RT5" s="861">
        <f t="shared" si="7"/>
        <v>45674</v>
      </c>
      <c r="RU5" s="861">
        <f t="shared" si="7"/>
        <v>45675</v>
      </c>
      <c r="RV5" s="861">
        <f t="shared" si="7"/>
        <v>45676</v>
      </c>
      <c r="RW5" s="861">
        <f t="shared" si="7"/>
        <v>45677</v>
      </c>
      <c r="RX5" s="861">
        <f t="shared" si="7"/>
        <v>45678</v>
      </c>
      <c r="RY5" s="861">
        <f t="shared" si="7"/>
        <v>45679</v>
      </c>
      <c r="RZ5" s="861">
        <f t="shared" si="7"/>
        <v>45680</v>
      </c>
      <c r="SA5" s="861">
        <f t="shared" si="7"/>
        <v>45681</v>
      </c>
      <c r="SB5" s="861">
        <f t="shared" si="7"/>
        <v>45682</v>
      </c>
      <c r="SC5" s="861">
        <f t="shared" si="7"/>
        <v>45683</v>
      </c>
      <c r="SD5" s="861">
        <f t="shared" si="7"/>
        <v>45684</v>
      </c>
      <c r="SE5" s="861">
        <f t="shared" si="7"/>
        <v>45685</v>
      </c>
      <c r="SF5" s="861">
        <f t="shared" si="7"/>
        <v>45686</v>
      </c>
      <c r="SG5" s="861">
        <f t="shared" si="7"/>
        <v>45687</v>
      </c>
      <c r="SH5" s="861">
        <f t="shared" si="7"/>
        <v>45688</v>
      </c>
      <c r="SI5" s="861">
        <f t="shared" si="7"/>
        <v>45689</v>
      </c>
      <c r="SJ5" s="861">
        <f t="shared" si="7"/>
        <v>45690</v>
      </c>
      <c r="SK5" s="861">
        <f t="shared" si="7"/>
        <v>45691</v>
      </c>
      <c r="SL5" s="861">
        <f t="shared" si="7"/>
        <v>45692</v>
      </c>
      <c r="SM5" s="861">
        <f t="shared" si="7"/>
        <v>45693</v>
      </c>
      <c r="SN5" s="861">
        <f t="shared" si="7"/>
        <v>45694</v>
      </c>
      <c r="SO5" s="861">
        <f t="shared" si="7"/>
        <v>45695</v>
      </c>
      <c r="SP5" s="861">
        <f t="shared" si="7"/>
        <v>45696</v>
      </c>
      <c r="SQ5" s="861">
        <f t="shared" si="7"/>
        <v>45697</v>
      </c>
      <c r="SR5" s="861">
        <f t="shared" si="7"/>
        <v>45698</v>
      </c>
      <c r="SS5" s="861">
        <f t="shared" si="7"/>
        <v>45699</v>
      </c>
      <c r="ST5" s="861">
        <f t="shared" si="7"/>
        <v>45700</v>
      </c>
      <c r="SU5" s="861">
        <f t="shared" si="7"/>
        <v>45701</v>
      </c>
      <c r="SV5" s="861">
        <f t="shared" si="7"/>
        <v>45702</v>
      </c>
      <c r="SW5" s="861">
        <f t="shared" si="7"/>
        <v>45703</v>
      </c>
      <c r="SX5" s="861">
        <f t="shared" si="7"/>
        <v>45704</v>
      </c>
      <c r="SY5" s="861">
        <f t="shared" si="7"/>
        <v>45705</v>
      </c>
      <c r="SZ5" s="861">
        <f t="shared" si="7"/>
        <v>45706</v>
      </c>
      <c r="TA5" s="861">
        <f t="shared" si="7"/>
        <v>45707</v>
      </c>
      <c r="TB5" s="861">
        <f t="shared" si="7"/>
        <v>45708</v>
      </c>
      <c r="TC5" s="861">
        <f t="shared" si="7"/>
        <v>45709</v>
      </c>
      <c r="TD5" s="861">
        <f t="shared" si="7"/>
        <v>45710</v>
      </c>
      <c r="TE5" s="861">
        <f t="shared" ref="TE5:VP5" si="8">+TD5+1</f>
        <v>45711</v>
      </c>
      <c r="TF5" s="861">
        <f t="shared" si="8"/>
        <v>45712</v>
      </c>
      <c r="TG5" s="861">
        <f t="shared" si="8"/>
        <v>45713</v>
      </c>
      <c r="TH5" s="861">
        <f t="shared" si="8"/>
        <v>45714</v>
      </c>
      <c r="TI5" s="861">
        <f t="shared" si="8"/>
        <v>45715</v>
      </c>
      <c r="TJ5" s="861">
        <f t="shared" si="8"/>
        <v>45716</v>
      </c>
      <c r="TK5" s="861">
        <f t="shared" si="8"/>
        <v>45717</v>
      </c>
      <c r="TL5" s="861">
        <f t="shared" si="8"/>
        <v>45718</v>
      </c>
      <c r="TM5" s="861">
        <f t="shared" si="8"/>
        <v>45719</v>
      </c>
      <c r="TN5" s="861">
        <f t="shared" si="8"/>
        <v>45720</v>
      </c>
      <c r="TO5" s="861">
        <f t="shared" si="8"/>
        <v>45721</v>
      </c>
      <c r="TP5" s="861">
        <f t="shared" si="8"/>
        <v>45722</v>
      </c>
      <c r="TQ5" s="861">
        <f t="shared" si="8"/>
        <v>45723</v>
      </c>
      <c r="TR5" s="861">
        <f t="shared" si="8"/>
        <v>45724</v>
      </c>
      <c r="TS5" s="861">
        <f t="shared" si="8"/>
        <v>45725</v>
      </c>
      <c r="TT5" s="861">
        <f t="shared" si="8"/>
        <v>45726</v>
      </c>
      <c r="TU5" s="861">
        <f t="shared" si="8"/>
        <v>45727</v>
      </c>
      <c r="TV5" s="861">
        <f t="shared" si="8"/>
        <v>45728</v>
      </c>
      <c r="TW5" s="861">
        <f t="shared" si="8"/>
        <v>45729</v>
      </c>
      <c r="TX5" s="861">
        <f t="shared" si="8"/>
        <v>45730</v>
      </c>
      <c r="TY5" s="861">
        <f t="shared" si="8"/>
        <v>45731</v>
      </c>
      <c r="TZ5" s="861">
        <f t="shared" si="8"/>
        <v>45732</v>
      </c>
      <c r="UA5" s="861">
        <f t="shared" si="8"/>
        <v>45733</v>
      </c>
      <c r="UB5" s="861">
        <f t="shared" si="8"/>
        <v>45734</v>
      </c>
      <c r="UC5" s="861">
        <f t="shared" si="8"/>
        <v>45735</v>
      </c>
      <c r="UD5" s="861">
        <f t="shared" si="8"/>
        <v>45736</v>
      </c>
      <c r="UE5" s="861">
        <f t="shared" si="8"/>
        <v>45737</v>
      </c>
      <c r="UF5" s="861">
        <f t="shared" si="8"/>
        <v>45738</v>
      </c>
      <c r="UG5" s="861">
        <f t="shared" si="8"/>
        <v>45739</v>
      </c>
      <c r="UH5" s="861">
        <f t="shared" si="8"/>
        <v>45740</v>
      </c>
      <c r="UI5" s="861">
        <f t="shared" si="8"/>
        <v>45741</v>
      </c>
      <c r="UJ5" s="861">
        <f t="shared" si="8"/>
        <v>45742</v>
      </c>
      <c r="UK5" s="861">
        <f t="shared" si="8"/>
        <v>45743</v>
      </c>
      <c r="UL5" s="861">
        <f t="shared" si="8"/>
        <v>45744</v>
      </c>
      <c r="UM5" s="861">
        <f t="shared" si="8"/>
        <v>45745</v>
      </c>
      <c r="UN5" s="861">
        <f t="shared" si="8"/>
        <v>45746</v>
      </c>
      <c r="UO5" s="861">
        <f t="shared" si="8"/>
        <v>45747</v>
      </c>
      <c r="UP5" s="861">
        <f t="shared" si="8"/>
        <v>45748</v>
      </c>
      <c r="UQ5" s="861">
        <f t="shared" si="8"/>
        <v>45749</v>
      </c>
      <c r="UR5" s="861">
        <f t="shared" si="8"/>
        <v>45750</v>
      </c>
      <c r="US5" s="861">
        <f t="shared" si="8"/>
        <v>45751</v>
      </c>
      <c r="UT5" s="861">
        <f t="shared" si="8"/>
        <v>45752</v>
      </c>
      <c r="UU5" s="861">
        <f t="shared" si="8"/>
        <v>45753</v>
      </c>
      <c r="UV5" s="861">
        <f t="shared" si="8"/>
        <v>45754</v>
      </c>
      <c r="UW5" s="861">
        <f t="shared" si="8"/>
        <v>45755</v>
      </c>
      <c r="UX5" s="861">
        <f t="shared" si="8"/>
        <v>45756</v>
      </c>
      <c r="UY5" s="861">
        <f t="shared" si="8"/>
        <v>45757</v>
      </c>
      <c r="UZ5" s="861">
        <f t="shared" si="8"/>
        <v>45758</v>
      </c>
      <c r="VA5" s="861">
        <f t="shared" si="8"/>
        <v>45759</v>
      </c>
      <c r="VB5" s="861">
        <f t="shared" si="8"/>
        <v>45760</v>
      </c>
      <c r="VC5" s="861">
        <f t="shared" si="8"/>
        <v>45761</v>
      </c>
      <c r="VD5" s="861">
        <f t="shared" si="8"/>
        <v>45762</v>
      </c>
      <c r="VE5" s="861">
        <f t="shared" si="8"/>
        <v>45763</v>
      </c>
      <c r="VF5" s="861">
        <f t="shared" si="8"/>
        <v>45764</v>
      </c>
      <c r="VG5" s="861">
        <f t="shared" si="8"/>
        <v>45765</v>
      </c>
      <c r="VH5" s="861">
        <f t="shared" si="8"/>
        <v>45766</v>
      </c>
      <c r="VI5" s="861">
        <f t="shared" si="8"/>
        <v>45767</v>
      </c>
      <c r="VJ5" s="861">
        <f t="shared" si="8"/>
        <v>45768</v>
      </c>
      <c r="VK5" s="861">
        <f t="shared" si="8"/>
        <v>45769</v>
      </c>
      <c r="VL5" s="861">
        <f t="shared" si="8"/>
        <v>45770</v>
      </c>
      <c r="VM5" s="861">
        <f t="shared" si="8"/>
        <v>45771</v>
      </c>
      <c r="VN5" s="861">
        <f t="shared" si="8"/>
        <v>45772</v>
      </c>
      <c r="VO5" s="861">
        <f t="shared" si="8"/>
        <v>45773</v>
      </c>
      <c r="VP5" s="861">
        <f t="shared" si="8"/>
        <v>45774</v>
      </c>
      <c r="VQ5" s="861">
        <f t="shared" ref="VQ5:YB5" si="9">+VP5+1</f>
        <v>45775</v>
      </c>
      <c r="VR5" s="861">
        <f t="shared" si="9"/>
        <v>45776</v>
      </c>
      <c r="VS5" s="861">
        <f t="shared" si="9"/>
        <v>45777</v>
      </c>
      <c r="VT5" s="861">
        <f t="shared" si="9"/>
        <v>45778</v>
      </c>
      <c r="VU5" s="861">
        <f t="shared" si="9"/>
        <v>45779</v>
      </c>
      <c r="VV5" s="861">
        <f t="shared" si="9"/>
        <v>45780</v>
      </c>
      <c r="VW5" s="861">
        <f t="shared" si="9"/>
        <v>45781</v>
      </c>
      <c r="VX5" s="861">
        <f t="shared" si="9"/>
        <v>45782</v>
      </c>
      <c r="VY5" s="861">
        <f t="shared" si="9"/>
        <v>45783</v>
      </c>
      <c r="VZ5" s="861">
        <f t="shared" si="9"/>
        <v>45784</v>
      </c>
      <c r="WA5" s="861">
        <f t="shared" si="9"/>
        <v>45785</v>
      </c>
      <c r="WB5" s="861">
        <f t="shared" si="9"/>
        <v>45786</v>
      </c>
      <c r="WC5" s="861">
        <f t="shared" si="9"/>
        <v>45787</v>
      </c>
      <c r="WD5" s="861">
        <f t="shared" si="9"/>
        <v>45788</v>
      </c>
      <c r="WE5" s="861">
        <f t="shared" si="9"/>
        <v>45789</v>
      </c>
      <c r="WF5" s="861">
        <f t="shared" si="9"/>
        <v>45790</v>
      </c>
      <c r="WG5" s="861">
        <f t="shared" si="9"/>
        <v>45791</v>
      </c>
      <c r="WH5" s="861">
        <f t="shared" si="9"/>
        <v>45792</v>
      </c>
      <c r="WI5" s="861">
        <f t="shared" si="9"/>
        <v>45793</v>
      </c>
      <c r="WJ5" s="861">
        <f t="shared" si="9"/>
        <v>45794</v>
      </c>
      <c r="WK5" s="861">
        <f t="shared" si="9"/>
        <v>45795</v>
      </c>
      <c r="WL5" s="861">
        <f t="shared" si="9"/>
        <v>45796</v>
      </c>
      <c r="WM5" s="861">
        <f t="shared" si="9"/>
        <v>45797</v>
      </c>
      <c r="WN5" s="861">
        <f t="shared" si="9"/>
        <v>45798</v>
      </c>
      <c r="WO5" s="861">
        <f t="shared" si="9"/>
        <v>45799</v>
      </c>
      <c r="WP5" s="861">
        <f t="shared" si="9"/>
        <v>45800</v>
      </c>
      <c r="WQ5" s="861">
        <f t="shared" si="9"/>
        <v>45801</v>
      </c>
      <c r="WR5" s="861">
        <f t="shared" si="9"/>
        <v>45802</v>
      </c>
      <c r="WS5" s="861">
        <f t="shared" si="9"/>
        <v>45803</v>
      </c>
      <c r="WT5" s="861">
        <f t="shared" si="9"/>
        <v>45804</v>
      </c>
      <c r="WU5" s="861">
        <f t="shared" si="9"/>
        <v>45805</v>
      </c>
      <c r="WV5" s="861">
        <f t="shared" si="9"/>
        <v>45806</v>
      </c>
      <c r="WW5" s="861">
        <f t="shared" si="9"/>
        <v>45807</v>
      </c>
      <c r="WX5" s="861">
        <f t="shared" si="9"/>
        <v>45808</v>
      </c>
      <c r="WY5" s="861">
        <f t="shared" si="9"/>
        <v>45809</v>
      </c>
      <c r="WZ5" s="861">
        <f t="shared" si="9"/>
        <v>45810</v>
      </c>
      <c r="XA5" s="861">
        <f t="shared" si="9"/>
        <v>45811</v>
      </c>
      <c r="XB5" s="861">
        <f t="shared" si="9"/>
        <v>45812</v>
      </c>
      <c r="XC5" s="861">
        <f t="shared" si="9"/>
        <v>45813</v>
      </c>
      <c r="XD5" s="861">
        <f t="shared" si="9"/>
        <v>45814</v>
      </c>
      <c r="XE5" s="861">
        <f t="shared" si="9"/>
        <v>45815</v>
      </c>
      <c r="XF5" s="861">
        <f t="shared" si="9"/>
        <v>45816</v>
      </c>
      <c r="XG5" s="861">
        <f t="shared" si="9"/>
        <v>45817</v>
      </c>
      <c r="XH5" s="861">
        <f t="shared" si="9"/>
        <v>45818</v>
      </c>
      <c r="XI5" s="861">
        <f t="shared" si="9"/>
        <v>45819</v>
      </c>
      <c r="XJ5" s="861">
        <f t="shared" si="9"/>
        <v>45820</v>
      </c>
      <c r="XK5" s="861">
        <f t="shared" si="9"/>
        <v>45821</v>
      </c>
      <c r="XL5" s="861">
        <f t="shared" si="9"/>
        <v>45822</v>
      </c>
      <c r="XM5" s="861">
        <f t="shared" si="9"/>
        <v>45823</v>
      </c>
      <c r="XN5" s="861">
        <f t="shared" si="9"/>
        <v>45824</v>
      </c>
      <c r="XO5" s="861">
        <f t="shared" si="9"/>
        <v>45825</v>
      </c>
      <c r="XP5" s="861">
        <f t="shared" si="9"/>
        <v>45826</v>
      </c>
      <c r="XQ5" s="861">
        <f t="shared" si="9"/>
        <v>45827</v>
      </c>
      <c r="XR5" s="861">
        <f t="shared" si="9"/>
        <v>45828</v>
      </c>
      <c r="XS5" s="861">
        <f t="shared" si="9"/>
        <v>45829</v>
      </c>
      <c r="XT5" s="861">
        <f t="shared" si="9"/>
        <v>45830</v>
      </c>
      <c r="XU5" s="861">
        <f t="shared" si="9"/>
        <v>45831</v>
      </c>
      <c r="XV5" s="861">
        <f t="shared" si="9"/>
        <v>45832</v>
      </c>
      <c r="XW5" s="861">
        <f t="shared" si="9"/>
        <v>45833</v>
      </c>
      <c r="XX5" s="861">
        <f t="shared" si="9"/>
        <v>45834</v>
      </c>
      <c r="XY5" s="861">
        <f t="shared" si="9"/>
        <v>45835</v>
      </c>
      <c r="XZ5" s="861">
        <f t="shared" si="9"/>
        <v>45836</v>
      </c>
      <c r="YA5" s="861">
        <f t="shared" si="9"/>
        <v>45837</v>
      </c>
      <c r="YB5" s="861">
        <f t="shared" si="9"/>
        <v>45838</v>
      </c>
      <c r="YC5" s="861">
        <f t="shared" ref="YC5:AAN5" si="10">+YB5+1</f>
        <v>45839</v>
      </c>
      <c r="YD5" s="861">
        <f t="shared" si="10"/>
        <v>45840</v>
      </c>
      <c r="YE5" s="861">
        <f t="shared" si="10"/>
        <v>45841</v>
      </c>
      <c r="YF5" s="861">
        <f t="shared" si="10"/>
        <v>45842</v>
      </c>
      <c r="YG5" s="861">
        <f t="shared" si="10"/>
        <v>45843</v>
      </c>
      <c r="YH5" s="861">
        <f t="shared" si="10"/>
        <v>45844</v>
      </c>
      <c r="YI5" s="861">
        <f t="shared" si="10"/>
        <v>45845</v>
      </c>
      <c r="YJ5" s="861">
        <f t="shared" si="10"/>
        <v>45846</v>
      </c>
      <c r="YK5" s="861">
        <f t="shared" si="10"/>
        <v>45847</v>
      </c>
      <c r="YL5" s="861">
        <f t="shared" si="10"/>
        <v>45848</v>
      </c>
      <c r="YM5" s="861">
        <f t="shared" si="10"/>
        <v>45849</v>
      </c>
      <c r="YN5" s="861">
        <f t="shared" si="10"/>
        <v>45850</v>
      </c>
      <c r="YO5" s="861">
        <f t="shared" si="10"/>
        <v>45851</v>
      </c>
      <c r="YP5" s="861">
        <f t="shared" si="10"/>
        <v>45852</v>
      </c>
      <c r="YQ5" s="861">
        <f t="shared" si="10"/>
        <v>45853</v>
      </c>
      <c r="YR5" s="861">
        <f t="shared" si="10"/>
        <v>45854</v>
      </c>
      <c r="YS5" s="861">
        <f t="shared" si="10"/>
        <v>45855</v>
      </c>
      <c r="YT5" s="861">
        <f t="shared" si="10"/>
        <v>45856</v>
      </c>
      <c r="YU5" s="861">
        <f t="shared" si="10"/>
        <v>45857</v>
      </c>
      <c r="YV5" s="861">
        <f t="shared" si="10"/>
        <v>45858</v>
      </c>
      <c r="YW5" s="861">
        <f t="shared" si="10"/>
        <v>45859</v>
      </c>
      <c r="YX5" s="861">
        <f t="shared" si="10"/>
        <v>45860</v>
      </c>
      <c r="YY5" s="861">
        <f t="shared" si="10"/>
        <v>45861</v>
      </c>
      <c r="YZ5" s="861">
        <f t="shared" si="10"/>
        <v>45862</v>
      </c>
      <c r="ZA5" s="861">
        <f t="shared" si="10"/>
        <v>45863</v>
      </c>
      <c r="ZB5" s="861">
        <f t="shared" si="10"/>
        <v>45864</v>
      </c>
      <c r="ZC5" s="861">
        <f t="shared" si="10"/>
        <v>45865</v>
      </c>
      <c r="ZD5" s="861">
        <f t="shared" si="10"/>
        <v>45866</v>
      </c>
      <c r="ZE5" s="861">
        <f t="shared" si="10"/>
        <v>45867</v>
      </c>
      <c r="ZF5" s="861">
        <f t="shared" si="10"/>
        <v>45868</v>
      </c>
      <c r="ZG5" s="861">
        <f t="shared" si="10"/>
        <v>45869</v>
      </c>
      <c r="ZH5" s="861">
        <f t="shared" si="10"/>
        <v>45870</v>
      </c>
      <c r="ZI5" s="861">
        <f t="shared" si="10"/>
        <v>45871</v>
      </c>
      <c r="ZJ5" s="861">
        <f t="shared" si="10"/>
        <v>45872</v>
      </c>
      <c r="ZK5" s="861">
        <f t="shared" si="10"/>
        <v>45873</v>
      </c>
      <c r="ZL5" s="861">
        <f t="shared" si="10"/>
        <v>45874</v>
      </c>
      <c r="ZM5" s="861">
        <f t="shared" si="10"/>
        <v>45875</v>
      </c>
      <c r="ZN5" s="861">
        <f t="shared" si="10"/>
        <v>45876</v>
      </c>
      <c r="ZO5" s="861">
        <f t="shared" si="10"/>
        <v>45877</v>
      </c>
      <c r="ZP5" s="861">
        <f t="shared" si="10"/>
        <v>45878</v>
      </c>
      <c r="ZQ5" s="861">
        <f t="shared" si="10"/>
        <v>45879</v>
      </c>
      <c r="ZR5" s="861">
        <f t="shared" si="10"/>
        <v>45880</v>
      </c>
      <c r="ZS5" s="861">
        <f t="shared" si="10"/>
        <v>45881</v>
      </c>
      <c r="ZT5" s="861">
        <f t="shared" si="10"/>
        <v>45882</v>
      </c>
      <c r="ZU5" s="861">
        <f t="shared" si="10"/>
        <v>45883</v>
      </c>
      <c r="ZV5" s="861">
        <f t="shared" si="10"/>
        <v>45884</v>
      </c>
      <c r="ZW5" s="861">
        <f t="shared" si="10"/>
        <v>45885</v>
      </c>
      <c r="ZX5" s="861">
        <f t="shared" si="10"/>
        <v>45886</v>
      </c>
      <c r="ZY5" s="861">
        <f t="shared" si="10"/>
        <v>45887</v>
      </c>
      <c r="ZZ5" s="861">
        <f t="shared" si="10"/>
        <v>45888</v>
      </c>
      <c r="AAA5" s="861">
        <f t="shared" si="10"/>
        <v>45889</v>
      </c>
      <c r="AAB5" s="861">
        <f t="shared" si="10"/>
        <v>45890</v>
      </c>
      <c r="AAC5" s="861">
        <f t="shared" si="10"/>
        <v>45891</v>
      </c>
      <c r="AAD5" s="861">
        <f t="shared" si="10"/>
        <v>45892</v>
      </c>
      <c r="AAE5" s="861">
        <f t="shared" si="10"/>
        <v>45893</v>
      </c>
      <c r="AAF5" s="861">
        <f t="shared" si="10"/>
        <v>45894</v>
      </c>
      <c r="AAG5" s="861">
        <f t="shared" si="10"/>
        <v>45895</v>
      </c>
      <c r="AAH5" s="861">
        <f t="shared" si="10"/>
        <v>45896</v>
      </c>
      <c r="AAI5" s="861">
        <f t="shared" si="10"/>
        <v>45897</v>
      </c>
      <c r="AAJ5" s="861">
        <f t="shared" si="10"/>
        <v>45898</v>
      </c>
      <c r="AAK5" s="861">
        <f t="shared" si="10"/>
        <v>45899</v>
      </c>
      <c r="AAL5" s="861">
        <f t="shared" si="10"/>
        <v>45900</v>
      </c>
      <c r="AAM5" s="861">
        <f t="shared" si="10"/>
        <v>45901</v>
      </c>
      <c r="AAN5" s="861">
        <f t="shared" si="10"/>
        <v>45902</v>
      </c>
      <c r="AAO5" s="861">
        <f t="shared" ref="AAO5:ACZ5" si="11">+AAN5+1</f>
        <v>45903</v>
      </c>
      <c r="AAP5" s="861">
        <f t="shared" si="11"/>
        <v>45904</v>
      </c>
      <c r="AAQ5" s="861">
        <f t="shared" si="11"/>
        <v>45905</v>
      </c>
      <c r="AAR5" s="861">
        <f t="shared" si="11"/>
        <v>45906</v>
      </c>
      <c r="AAS5" s="861">
        <f t="shared" si="11"/>
        <v>45907</v>
      </c>
      <c r="AAT5" s="861">
        <f t="shared" si="11"/>
        <v>45908</v>
      </c>
      <c r="AAU5" s="861">
        <f t="shared" si="11"/>
        <v>45909</v>
      </c>
      <c r="AAV5" s="861">
        <f t="shared" si="11"/>
        <v>45910</v>
      </c>
      <c r="AAW5" s="861">
        <f t="shared" si="11"/>
        <v>45911</v>
      </c>
      <c r="AAX5" s="861">
        <f t="shared" si="11"/>
        <v>45912</v>
      </c>
      <c r="AAY5" s="861">
        <f t="shared" si="11"/>
        <v>45913</v>
      </c>
      <c r="AAZ5" s="861">
        <f t="shared" si="11"/>
        <v>45914</v>
      </c>
      <c r="ABA5" s="861">
        <f t="shared" si="11"/>
        <v>45915</v>
      </c>
      <c r="ABB5" s="861">
        <f t="shared" si="11"/>
        <v>45916</v>
      </c>
      <c r="ABC5" s="861">
        <f t="shared" si="11"/>
        <v>45917</v>
      </c>
      <c r="ABD5" s="861">
        <f t="shared" si="11"/>
        <v>45918</v>
      </c>
      <c r="ABE5" s="861">
        <f t="shared" si="11"/>
        <v>45919</v>
      </c>
      <c r="ABF5" s="861">
        <f t="shared" si="11"/>
        <v>45920</v>
      </c>
      <c r="ABG5" s="861">
        <f t="shared" si="11"/>
        <v>45921</v>
      </c>
      <c r="ABH5" s="861">
        <f t="shared" si="11"/>
        <v>45922</v>
      </c>
      <c r="ABI5" s="861">
        <f t="shared" si="11"/>
        <v>45923</v>
      </c>
      <c r="ABJ5" s="861">
        <f t="shared" si="11"/>
        <v>45924</v>
      </c>
      <c r="ABK5" s="861">
        <f t="shared" si="11"/>
        <v>45925</v>
      </c>
      <c r="ABL5" s="861">
        <f t="shared" si="11"/>
        <v>45926</v>
      </c>
      <c r="ABM5" s="861">
        <f t="shared" si="11"/>
        <v>45927</v>
      </c>
      <c r="ABN5" s="861">
        <f t="shared" si="11"/>
        <v>45928</v>
      </c>
      <c r="ABO5" s="861">
        <f t="shared" si="11"/>
        <v>45929</v>
      </c>
      <c r="ABP5" s="861">
        <f t="shared" si="11"/>
        <v>45930</v>
      </c>
      <c r="ABQ5" s="861">
        <f t="shared" si="11"/>
        <v>45931</v>
      </c>
      <c r="ABR5" s="861">
        <f t="shared" si="11"/>
        <v>45932</v>
      </c>
      <c r="ABS5" s="861">
        <f t="shared" si="11"/>
        <v>45933</v>
      </c>
      <c r="ABT5" s="861">
        <f t="shared" si="11"/>
        <v>45934</v>
      </c>
      <c r="ABU5" s="861">
        <f t="shared" si="11"/>
        <v>45935</v>
      </c>
      <c r="ABV5" s="861">
        <f t="shared" si="11"/>
        <v>45936</v>
      </c>
      <c r="ABW5" s="861">
        <f t="shared" si="11"/>
        <v>45937</v>
      </c>
      <c r="ABX5" s="861">
        <f t="shared" si="11"/>
        <v>45938</v>
      </c>
      <c r="ABY5" s="861">
        <f t="shared" si="11"/>
        <v>45939</v>
      </c>
      <c r="ABZ5" s="861">
        <f t="shared" si="11"/>
        <v>45940</v>
      </c>
      <c r="ACA5" s="861">
        <f t="shared" si="11"/>
        <v>45941</v>
      </c>
      <c r="ACB5" s="861">
        <f t="shared" si="11"/>
        <v>45942</v>
      </c>
      <c r="ACC5" s="861">
        <f t="shared" si="11"/>
        <v>45943</v>
      </c>
      <c r="ACD5" s="861">
        <f t="shared" si="11"/>
        <v>45944</v>
      </c>
      <c r="ACE5" s="861">
        <f t="shared" si="11"/>
        <v>45945</v>
      </c>
      <c r="ACF5" s="861">
        <f t="shared" si="11"/>
        <v>45946</v>
      </c>
      <c r="ACG5" s="861">
        <f t="shared" si="11"/>
        <v>45947</v>
      </c>
      <c r="ACH5" s="861">
        <f t="shared" si="11"/>
        <v>45948</v>
      </c>
      <c r="ACI5" s="861">
        <f t="shared" si="11"/>
        <v>45949</v>
      </c>
      <c r="ACJ5" s="861">
        <f t="shared" si="11"/>
        <v>45950</v>
      </c>
      <c r="ACK5" s="861">
        <f t="shared" si="11"/>
        <v>45951</v>
      </c>
      <c r="ACL5" s="861">
        <f t="shared" si="11"/>
        <v>45952</v>
      </c>
      <c r="ACM5" s="861">
        <f t="shared" si="11"/>
        <v>45953</v>
      </c>
      <c r="ACN5" s="861">
        <f t="shared" si="11"/>
        <v>45954</v>
      </c>
      <c r="ACO5" s="861">
        <f t="shared" si="11"/>
        <v>45955</v>
      </c>
      <c r="ACP5" s="861">
        <f t="shared" si="11"/>
        <v>45956</v>
      </c>
      <c r="ACQ5" s="861">
        <f t="shared" si="11"/>
        <v>45957</v>
      </c>
      <c r="ACR5" s="861">
        <f t="shared" si="11"/>
        <v>45958</v>
      </c>
      <c r="ACS5" s="861">
        <f t="shared" si="11"/>
        <v>45959</v>
      </c>
      <c r="ACT5" s="861">
        <f t="shared" si="11"/>
        <v>45960</v>
      </c>
      <c r="ACU5" s="861">
        <f t="shared" si="11"/>
        <v>45961</v>
      </c>
      <c r="ACV5" s="861">
        <f t="shared" si="11"/>
        <v>45962</v>
      </c>
      <c r="ACW5" s="861">
        <f t="shared" si="11"/>
        <v>45963</v>
      </c>
      <c r="ACX5" s="861">
        <f t="shared" si="11"/>
        <v>45964</v>
      </c>
      <c r="ACY5" s="861">
        <f t="shared" si="11"/>
        <v>45965</v>
      </c>
      <c r="ACZ5" s="861">
        <f t="shared" si="11"/>
        <v>45966</v>
      </c>
      <c r="ADA5" s="861">
        <f t="shared" ref="ADA5:AFL5" si="12">+ACZ5+1</f>
        <v>45967</v>
      </c>
      <c r="ADB5" s="861">
        <f t="shared" si="12"/>
        <v>45968</v>
      </c>
      <c r="ADC5" s="861">
        <f t="shared" si="12"/>
        <v>45969</v>
      </c>
      <c r="ADD5" s="861">
        <f t="shared" si="12"/>
        <v>45970</v>
      </c>
      <c r="ADE5" s="861">
        <f t="shared" si="12"/>
        <v>45971</v>
      </c>
      <c r="ADF5" s="861">
        <f t="shared" si="12"/>
        <v>45972</v>
      </c>
      <c r="ADG5" s="861">
        <f t="shared" si="12"/>
        <v>45973</v>
      </c>
      <c r="ADH5" s="861">
        <f t="shared" si="12"/>
        <v>45974</v>
      </c>
      <c r="ADI5" s="861">
        <f t="shared" si="12"/>
        <v>45975</v>
      </c>
      <c r="ADJ5" s="861">
        <f t="shared" si="12"/>
        <v>45976</v>
      </c>
      <c r="ADK5" s="861">
        <f t="shared" si="12"/>
        <v>45977</v>
      </c>
      <c r="ADL5" s="861">
        <f t="shared" si="12"/>
        <v>45978</v>
      </c>
      <c r="ADM5" s="861">
        <f t="shared" si="12"/>
        <v>45979</v>
      </c>
      <c r="ADN5" s="861">
        <f t="shared" si="12"/>
        <v>45980</v>
      </c>
      <c r="ADO5" s="861">
        <f t="shared" si="12"/>
        <v>45981</v>
      </c>
      <c r="ADP5" s="861">
        <f t="shared" si="12"/>
        <v>45982</v>
      </c>
      <c r="ADQ5" s="861">
        <f t="shared" si="12"/>
        <v>45983</v>
      </c>
      <c r="ADR5" s="861">
        <f t="shared" si="12"/>
        <v>45984</v>
      </c>
      <c r="ADS5" s="861">
        <f t="shared" si="12"/>
        <v>45985</v>
      </c>
      <c r="ADT5" s="861">
        <f t="shared" si="12"/>
        <v>45986</v>
      </c>
      <c r="ADU5" s="861">
        <f t="shared" si="12"/>
        <v>45987</v>
      </c>
      <c r="ADV5" s="861">
        <f t="shared" si="12"/>
        <v>45988</v>
      </c>
      <c r="ADW5" s="861">
        <f t="shared" si="12"/>
        <v>45989</v>
      </c>
      <c r="ADX5" s="861">
        <f t="shared" si="12"/>
        <v>45990</v>
      </c>
      <c r="ADY5" s="861">
        <f t="shared" si="12"/>
        <v>45991</v>
      </c>
      <c r="ADZ5" s="861">
        <f t="shared" si="12"/>
        <v>45992</v>
      </c>
      <c r="AEA5" s="861">
        <f t="shared" si="12"/>
        <v>45993</v>
      </c>
      <c r="AEB5" s="861">
        <f t="shared" si="12"/>
        <v>45994</v>
      </c>
      <c r="AEC5" s="861">
        <f t="shared" si="12"/>
        <v>45995</v>
      </c>
      <c r="AED5" s="861">
        <f t="shared" si="12"/>
        <v>45996</v>
      </c>
      <c r="AEE5" s="861">
        <f t="shared" si="12"/>
        <v>45997</v>
      </c>
      <c r="AEF5" s="861">
        <f t="shared" si="12"/>
        <v>45998</v>
      </c>
      <c r="AEG5" s="861">
        <f t="shared" si="12"/>
        <v>45999</v>
      </c>
      <c r="AEH5" s="861">
        <f t="shared" si="12"/>
        <v>46000</v>
      </c>
      <c r="AEI5" s="861">
        <f t="shared" si="12"/>
        <v>46001</v>
      </c>
      <c r="AEJ5" s="861">
        <f t="shared" si="12"/>
        <v>46002</v>
      </c>
      <c r="AEK5" s="861">
        <f t="shared" si="12"/>
        <v>46003</v>
      </c>
      <c r="AEL5" s="861">
        <f t="shared" si="12"/>
        <v>46004</v>
      </c>
      <c r="AEM5" s="861">
        <f t="shared" si="12"/>
        <v>46005</v>
      </c>
      <c r="AEN5" s="861">
        <f t="shared" si="12"/>
        <v>46006</v>
      </c>
      <c r="AEO5" s="861">
        <f t="shared" si="12"/>
        <v>46007</v>
      </c>
      <c r="AEP5" s="861">
        <f t="shared" si="12"/>
        <v>46008</v>
      </c>
      <c r="AEQ5" s="861">
        <f t="shared" si="12"/>
        <v>46009</v>
      </c>
      <c r="AER5" s="861">
        <f t="shared" si="12"/>
        <v>46010</v>
      </c>
      <c r="AES5" s="861">
        <f t="shared" si="12"/>
        <v>46011</v>
      </c>
      <c r="AET5" s="861">
        <f t="shared" si="12"/>
        <v>46012</v>
      </c>
      <c r="AEU5" s="861">
        <f t="shared" si="12"/>
        <v>46013</v>
      </c>
      <c r="AEV5" s="861">
        <f t="shared" si="12"/>
        <v>46014</v>
      </c>
      <c r="AEW5" s="861">
        <f t="shared" si="12"/>
        <v>46015</v>
      </c>
      <c r="AEX5" s="861">
        <f t="shared" si="12"/>
        <v>46016</v>
      </c>
      <c r="AEY5" s="861">
        <f t="shared" si="12"/>
        <v>46017</v>
      </c>
      <c r="AEZ5" s="861">
        <f t="shared" si="12"/>
        <v>46018</v>
      </c>
      <c r="AFA5" s="861">
        <f t="shared" si="12"/>
        <v>46019</v>
      </c>
      <c r="AFB5" s="861">
        <f t="shared" si="12"/>
        <v>46020</v>
      </c>
      <c r="AFC5" s="861">
        <f t="shared" si="12"/>
        <v>46021</v>
      </c>
      <c r="AFD5" s="861">
        <f t="shared" si="12"/>
        <v>46022</v>
      </c>
      <c r="AFE5" s="861">
        <f t="shared" si="12"/>
        <v>46023</v>
      </c>
      <c r="AFF5" s="861">
        <f t="shared" si="12"/>
        <v>46024</v>
      </c>
      <c r="AFG5" s="861">
        <f t="shared" si="12"/>
        <v>46025</v>
      </c>
      <c r="AFH5" s="861">
        <f t="shared" si="12"/>
        <v>46026</v>
      </c>
      <c r="AFI5" s="861">
        <f t="shared" si="12"/>
        <v>46027</v>
      </c>
      <c r="AFJ5" s="861">
        <f t="shared" si="12"/>
        <v>46028</v>
      </c>
      <c r="AFK5" s="861">
        <f t="shared" si="12"/>
        <v>46029</v>
      </c>
      <c r="AFL5" s="861">
        <f t="shared" si="12"/>
        <v>46030</v>
      </c>
      <c r="AFM5" s="861">
        <f t="shared" ref="AFM5:AHX5" si="13">+AFL5+1</f>
        <v>46031</v>
      </c>
      <c r="AFN5" s="861">
        <f t="shared" si="13"/>
        <v>46032</v>
      </c>
      <c r="AFO5" s="861">
        <f t="shared" si="13"/>
        <v>46033</v>
      </c>
      <c r="AFP5" s="861">
        <f t="shared" si="13"/>
        <v>46034</v>
      </c>
      <c r="AFQ5" s="861">
        <f t="shared" si="13"/>
        <v>46035</v>
      </c>
      <c r="AFR5" s="861">
        <f t="shared" si="13"/>
        <v>46036</v>
      </c>
      <c r="AFS5" s="861">
        <f t="shared" si="13"/>
        <v>46037</v>
      </c>
      <c r="AFT5" s="861">
        <f t="shared" si="13"/>
        <v>46038</v>
      </c>
      <c r="AFU5" s="861">
        <f t="shared" si="13"/>
        <v>46039</v>
      </c>
      <c r="AFV5" s="861">
        <f t="shared" si="13"/>
        <v>46040</v>
      </c>
      <c r="AFW5" s="861">
        <f t="shared" si="13"/>
        <v>46041</v>
      </c>
      <c r="AFX5" s="861">
        <f t="shared" si="13"/>
        <v>46042</v>
      </c>
      <c r="AFY5" s="861">
        <f t="shared" si="13"/>
        <v>46043</v>
      </c>
      <c r="AFZ5" s="861">
        <f t="shared" si="13"/>
        <v>46044</v>
      </c>
      <c r="AGA5" s="861">
        <f t="shared" si="13"/>
        <v>46045</v>
      </c>
      <c r="AGB5" s="861">
        <f t="shared" si="13"/>
        <v>46046</v>
      </c>
      <c r="AGC5" s="861">
        <f t="shared" si="13"/>
        <v>46047</v>
      </c>
      <c r="AGD5" s="861">
        <f t="shared" si="13"/>
        <v>46048</v>
      </c>
      <c r="AGE5" s="861">
        <f t="shared" si="13"/>
        <v>46049</v>
      </c>
      <c r="AGF5" s="861">
        <f t="shared" si="13"/>
        <v>46050</v>
      </c>
      <c r="AGG5" s="861">
        <f t="shared" si="13"/>
        <v>46051</v>
      </c>
      <c r="AGH5" s="861">
        <f t="shared" si="13"/>
        <v>46052</v>
      </c>
      <c r="AGI5" s="861">
        <f t="shared" si="13"/>
        <v>46053</v>
      </c>
      <c r="AGJ5" s="861">
        <f t="shared" si="13"/>
        <v>46054</v>
      </c>
      <c r="AGK5" s="861">
        <f t="shared" si="13"/>
        <v>46055</v>
      </c>
      <c r="AGL5" s="861">
        <f t="shared" si="13"/>
        <v>46056</v>
      </c>
      <c r="AGM5" s="861">
        <f t="shared" si="13"/>
        <v>46057</v>
      </c>
      <c r="AGN5" s="861">
        <f t="shared" si="13"/>
        <v>46058</v>
      </c>
      <c r="AGO5" s="861">
        <f t="shared" si="13"/>
        <v>46059</v>
      </c>
      <c r="AGP5" s="861">
        <f t="shared" si="13"/>
        <v>46060</v>
      </c>
      <c r="AGQ5" s="861">
        <f t="shared" si="13"/>
        <v>46061</v>
      </c>
      <c r="AGR5" s="861">
        <f t="shared" si="13"/>
        <v>46062</v>
      </c>
      <c r="AGS5" s="861">
        <f t="shared" si="13"/>
        <v>46063</v>
      </c>
      <c r="AGT5" s="861">
        <f t="shared" si="13"/>
        <v>46064</v>
      </c>
      <c r="AGU5" s="861">
        <f t="shared" si="13"/>
        <v>46065</v>
      </c>
      <c r="AGV5" s="861">
        <f t="shared" si="13"/>
        <v>46066</v>
      </c>
      <c r="AGW5" s="861">
        <f t="shared" si="13"/>
        <v>46067</v>
      </c>
      <c r="AGX5" s="861">
        <f t="shared" si="13"/>
        <v>46068</v>
      </c>
      <c r="AGY5" s="861">
        <f t="shared" si="13"/>
        <v>46069</v>
      </c>
      <c r="AGZ5" s="861">
        <f t="shared" si="13"/>
        <v>46070</v>
      </c>
      <c r="AHA5" s="861">
        <f t="shared" si="13"/>
        <v>46071</v>
      </c>
      <c r="AHB5" s="861">
        <f t="shared" si="13"/>
        <v>46072</v>
      </c>
      <c r="AHC5" s="861">
        <f t="shared" si="13"/>
        <v>46073</v>
      </c>
      <c r="AHD5" s="861">
        <f t="shared" si="13"/>
        <v>46074</v>
      </c>
      <c r="AHE5" s="861">
        <f t="shared" si="13"/>
        <v>46075</v>
      </c>
      <c r="AHF5" s="861">
        <f t="shared" si="13"/>
        <v>46076</v>
      </c>
      <c r="AHG5" s="861">
        <f t="shared" si="13"/>
        <v>46077</v>
      </c>
      <c r="AHH5" s="861">
        <f t="shared" si="13"/>
        <v>46078</v>
      </c>
      <c r="AHI5" s="861">
        <f t="shared" si="13"/>
        <v>46079</v>
      </c>
      <c r="AHJ5" s="861">
        <f t="shared" si="13"/>
        <v>46080</v>
      </c>
      <c r="AHK5" s="861">
        <f t="shared" si="13"/>
        <v>46081</v>
      </c>
      <c r="AHL5" s="861">
        <f t="shared" si="13"/>
        <v>46082</v>
      </c>
      <c r="AHM5" s="861">
        <f t="shared" si="13"/>
        <v>46083</v>
      </c>
      <c r="AHN5" s="861">
        <f t="shared" si="13"/>
        <v>46084</v>
      </c>
      <c r="AHO5" s="861">
        <f t="shared" si="13"/>
        <v>46085</v>
      </c>
      <c r="AHP5" s="861">
        <f t="shared" si="13"/>
        <v>46086</v>
      </c>
      <c r="AHQ5" s="861">
        <f t="shared" si="13"/>
        <v>46087</v>
      </c>
      <c r="AHR5" s="861">
        <f t="shared" si="13"/>
        <v>46088</v>
      </c>
      <c r="AHS5" s="861">
        <f t="shared" si="13"/>
        <v>46089</v>
      </c>
      <c r="AHT5" s="861">
        <f t="shared" si="13"/>
        <v>46090</v>
      </c>
      <c r="AHU5" s="861">
        <f t="shared" si="13"/>
        <v>46091</v>
      </c>
      <c r="AHV5" s="861">
        <f t="shared" si="13"/>
        <v>46092</v>
      </c>
      <c r="AHW5" s="861">
        <f t="shared" si="13"/>
        <v>46093</v>
      </c>
      <c r="AHX5" s="861">
        <f t="shared" si="13"/>
        <v>46094</v>
      </c>
      <c r="AHY5" s="861">
        <f t="shared" ref="AHY5:AKJ5" si="14">+AHX5+1</f>
        <v>46095</v>
      </c>
      <c r="AHZ5" s="861">
        <f t="shared" si="14"/>
        <v>46096</v>
      </c>
      <c r="AIA5" s="861">
        <f t="shared" si="14"/>
        <v>46097</v>
      </c>
      <c r="AIB5" s="861">
        <f t="shared" si="14"/>
        <v>46098</v>
      </c>
      <c r="AIC5" s="861">
        <f t="shared" si="14"/>
        <v>46099</v>
      </c>
      <c r="AID5" s="861">
        <f t="shared" si="14"/>
        <v>46100</v>
      </c>
      <c r="AIE5" s="861">
        <f t="shared" si="14"/>
        <v>46101</v>
      </c>
      <c r="AIF5" s="861">
        <f t="shared" si="14"/>
        <v>46102</v>
      </c>
      <c r="AIG5" s="861">
        <f t="shared" si="14"/>
        <v>46103</v>
      </c>
      <c r="AIH5" s="861">
        <f t="shared" si="14"/>
        <v>46104</v>
      </c>
      <c r="AII5" s="861">
        <f t="shared" si="14"/>
        <v>46105</v>
      </c>
      <c r="AIJ5" s="861">
        <f t="shared" si="14"/>
        <v>46106</v>
      </c>
      <c r="AIK5" s="861">
        <f t="shared" si="14"/>
        <v>46107</v>
      </c>
      <c r="AIL5" s="861">
        <f t="shared" si="14"/>
        <v>46108</v>
      </c>
      <c r="AIM5" s="861">
        <f t="shared" si="14"/>
        <v>46109</v>
      </c>
      <c r="AIN5" s="861">
        <f t="shared" si="14"/>
        <v>46110</v>
      </c>
      <c r="AIO5" s="861">
        <f t="shared" si="14"/>
        <v>46111</v>
      </c>
      <c r="AIP5" s="861">
        <f t="shared" si="14"/>
        <v>46112</v>
      </c>
      <c r="AIQ5" s="861">
        <f t="shared" si="14"/>
        <v>46113</v>
      </c>
      <c r="AIR5" s="861">
        <f t="shared" si="14"/>
        <v>46114</v>
      </c>
      <c r="AIS5" s="861">
        <f t="shared" si="14"/>
        <v>46115</v>
      </c>
      <c r="AIT5" s="861">
        <f t="shared" si="14"/>
        <v>46116</v>
      </c>
      <c r="AIU5" s="861">
        <f t="shared" si="14"/>
        <v>46117</v>
      </c>
      <c r="AIV5" s="861">
        <f t="shared" si="14"/>
        <v>46118</v>
      </c>
      <c r="AIW5" s="861">
        <f t="shared" si="14"/>
        <v>46119</v>
      </c>
      <c r="AIX5" s="861">
        <f t="shared" si="14"/>
        <v>46120</v>
      </c>
      <c r="AIY5" s="861">
        <f t="shared" si="14"/>
        <v>46121</v>
      </c>
      <c r="AIZ5" s="861">
        <f t="shared" si="14"/>
        <v>46122</v>
      </c>
      <c r="AJA5" s="861">
        <f t="shared" si="14"/>
        <v>46123</v>
      </c>
      <c r="AJB5" s="861">
        <f t="shared" si="14"/>
        <v>46124</v>
      </c>
      <c r="AJC5" s="861">
        <f t="shared" si="14"/>
        <v>46125</v>
      </c>
      <c r="AJD5" s="861">
        <f t="shared" si="14"/>
        <v>46126</v>
      </c>
      <c r="AJE5" s="861">
        <f t="shared" si="14"/>
        <v>46127</v>
      </c>
      <c r="AJF5" s="861">
        <f t="shared" si="14"/>
        <v>46128</v>
      </c>
      <c r="AJG5" s="861">
        <f t="shared" si="14"/>
        <v>46129</v>
      </c>
      <c r="AJH5" s="861">
        <f t="shared" si="14"/>
        <v>46130</v>
      </c>
      <c r="AJI5" s="861">
        <f t="shared" si="14"/>
        <v>46131</v>
      </c>
      <c r="AJJ5" s="861">
        <f t="shared" si="14"/>
        <v>46132</v>
      </c>
      <c r="AJK5" s="861">
        <f t="shared" si="14"/>
        <v>46133</v>
      </c>
      <c r="AJL5" s="861">
        <f t="shared" si="14"/>
        <v>46134</v>
      </c>
      <c r="AJM5" s="861">
        <f t="shared" si="14"/>
        <v>46135</v>
      </c>
      <c r="AJN5" s="861">
        <f t="shared" si="14"/>
        <v>46136</v>
      </c>
      <c r="AJO5" s="861">
        <f t="shared" si="14"/>
        <v>46137</v>
      </c>
      <c r="AJP5" s="861">
        <f t="shared" si="14"/>
        <v>46138</v>
      </c>
      <c r="AJQ5" s="861">
        <f t="shared" si="14"/>
        <v>46139</v>
      </c>
      <c r="AJR5" s="861">
        <f t="shared" si="14"/>
        <v>46140</v>
      </c>
      <c r="AJS5" s="861">
        <f t="shared" si="14"/>
        <v>46141</v>
      </c>
      <c r="AJT5" s="861">
        <f t="shared" si="14"/>
        <v>46142</v>
      </c>
      <c r="AJU5" s="861">
        <f t="shared" si="14"/>
        <v>46143</v>
      </c>
      <c r="AJV5" s="861">
        <f t="shared" si="14"/>
        <v>46144</v>
      </c>
      <c r="AJW5" s="861">
        <f t="shared" si="14"/>
        <v>46145</v>
      </c>
      <c r="AJX5" s="861">
        <f t="shared" si="14"/>
        <v>46146</v>
      </c>
      <c r="AJY5" s="861">
        <f t="shared" si="14"/>
        <v>46147</v>
      </c>
      <c r="AJZ5" s="861">
        <f t="shared" si="14"/>
        <v>46148</v>
      </c>
      <c r="AKA5" s="861">
        <f t="shared" si="14"/>
        <v>46149</v>
      </c>
      <c r="AKB5" s="861">
        <f t="shared" si="14"/>
        <v>46150</v>
      </c>
      <c r="AKC5" s="861">
        <f t="shared" si="14"/>
        <v>46151</v>
      </c>
      <c r="AKD5" s="861">
        <f t="shared" si="14"/>
        <v>46152</v>
      </c>
      <c r="AKE5" s="861">
        <f t="shared" si="14"/>
        <v>46153</v>
      </c>
      <c r="AKF5" s="861">
        <f t="shared" si="14"/>
        <v>46154</v>
      </c>
      <c r="AKG5" s="861">
        <f t="shared" si="14"/>
        <v>46155</v>
      </c>
      <c r="AKH5" s="861">
        <f t="shared" si="14"/>
        <v>46156</v>
      </c>
      <c r="AKI5" s="861">
        <f t="shared" si="14"/>
        <v>46157</v>
      </c>
      <c r="AKJ5" s="861">
        <f t="shared" si="14"/>
        <v>46158</v>
      </c>
      <c r="AKK5" s="861">
        <f t="shared" ref="AKK5:AKP5" si="15">+AKJ5+1</f>
        <v>46159</v>
      </c>
      <c r="AKL5" s="861">
        <f t="shared" si="15"/>
        <v>46160</v>
      </c>
      <c r="AKM5" s="861">
        <f t="shared" si="15"/>
        <v>46161</v>
      </c>
      <c r="AKN5" s="861">
        <f t="shared" si="15"/>
        <v>46162</v>
      </c>
      <c r="AKO5" s="861">
        <f t="shared" si="15"/>
        <v>46163</v>
      </c>
      <c r="AKP5" s="861">
        <f t="shared" si="15"/>
        <v>46164</v>
      </c>
    </row>
    <row r="6" spans="1:978" x14ac:dyDescent="0.2">
      <c r="A6" s="958"/>
      <c r="B6" s="960"/>
      <c r="C6" s="958"/>
      <c r="D6" s="958"/>
      <c r="E6" s="958"/>
      <c r="F6" s="954"/>
      <c r="G6" s="956"/>
      <c r="H6" s="952"/>
      <c r="I6" s="950"/>
      <c r="J6" s="863"/>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64"/>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64">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1022</v>
      </c>
      <c r="J9" s="864">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1006</v>
      </c>
      <c r="I10" s="550" t="s">
        <v>224</v>
      </c>
      <c r="J10" s="864">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1004</v>
      </c>
      <c r="J11" s="864">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1022</v>
      </c>
      <c r="J12" s="864">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1004</v>
      </c>
      <c r="J13" s="864">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1022</v>
      </c>
      <c r="J14" s="864">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1006</v>
      </c>
      <c r="I15" s="550" t="s">
        <v>237</v>
      </c>
      <c r="J15" s="864">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1004</v>
      </c>
      <c r="J16" s="864">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1022</v>
      </c>
      <c r="J17" s="864">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1004</v>
      </c>
      <c r="J18" s="864">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1022</v>
      </c>
      <c r="J19" s="864">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64">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1004</v>
      </c>
      <c r="J21" s="864">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64">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64">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1007</v>
      </c>
      <c r="I24" s="550" t="s">
        <v>1004</v>
      </c>
      <c r="J24" s="864">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1004</v>
      </c>
      <c r="J25" s="864">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64">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1006</v>
      </c>
      <c r="I27" s="550" t="s">
        <v>237</v>
      </c>
      <c r="J27" s="864">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1022</v>
      </c>
      <c r="J28" s="864">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1007</v>
      </c>
      <c r="I29" s="550" t="s">
        <v>1022</v>
      </c>
      <c r="J29" s="864">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1004</v>
      </c>
      <c r="J30" s="864">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1022</v>
      </c>
      <c r="J31" s="864">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1022</v>
      </c>
      <c r="J32" s="864">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1004</v>
      </c>
      <c r="J33" s="864">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1007</v>
      </c>
      <c r="I34" s="550" t="s">
        <v>1022</v>
      </c>
      <c r="J34" s="864">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1004</v>
      </c>
      <c r="J35" s="864">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1007</v>
      </c>
      <c r="I36" s="550" t="s">
        <v>1022</v>
      </c>
      <c r="J36" s="864">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1022</v>
      </c>
      <c r="J37" s="864">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1004</v>
      </c>
      <c r="J38" s="864">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1004</v>
      </c>
      <c r="J39" s="864">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1004</v>
      </c>
      <c r="J40" s="864">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1022</v>
      </c>
      <c r="J41" s="864">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1007</v>
      </c>
      <c r="I42" s="550" t="s">
        <v>1022</v>
      </c>
      <c r="J42" s="864">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1004</v>
      </c>
      <c r="J43" s="864">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1004</v>
      </c>
      <c r="J44" s="864">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1007</v>
      </c>
      <c r="I45" s="550" t="s">
        <v>1022</v>
      </c>
      <c r="J45" s="864">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1004</v>
      </c>
      <c r="J46" s="864">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1004</v>
      </c>
      <c r="J47" s="864">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1022</v>
      </c>
      <c r="J48" s="864">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1022</v>
      </c>
      <c r="J49" s="864">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1004</v>
      </c>
      <c r="J50" s="864">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1022</v>
      </c>
      <c r="J51" s="864">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1007</v>
      </c>
      <c r="I52" s="550" t="s">
        <v>1022</v>
      </c>
      <c r="J52" s="864">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64">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1004</v>
      </c>
      <c r="J54" s="864">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1004</v>
      </c>
      <c r="J55" s="864">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1004</v>
      </c>
      <c r="J56" s="864">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1022</v>
      </c>
      <c r="J57" s="864">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1004</v>
      </c>
      <c r="J58" s="864">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1004</v>
      </c>
      <c r="J59" s="864">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1004</v>
      </c>
      <c r="J60" s="864">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1007</v>
      </c>
      <c r="I61" s="550" t="s">
        <v>1022</v>
      </c>
      <c r="J61" s="864">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1004</v>
      </c>
      <c r="J62" s="864">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1004</v>
      </c>
      <c r="J63" s="864">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1022</v>
      </c>
      <c r="J64" s="864">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1004</v>
      </c>
      <c r="J65" s="864">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1004</v>
      </c>
      <c r="J66" s="864">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1022</v>
      </c>
      <c r="J67" s="864">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1022</v>
      </c>
      <c r="J68" s="864">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1004</v>
      </c>
      <c r="J69" s="864">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1006</v>
      </c>
      <c r="I70" s="550" t="s">
        <v>237</v>
      </c>
      <c r="J70" s="864">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1022</v>
      </c>
      <c r="J71" s="864">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1022</v>
      </c>
      <c r="J72" s="864">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1004</v>
      </c>
      <c r="J73" s="864">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1004</v>
      </c>
      <c r="J74" s="864">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1004</v>
      </c>
      <c r="J75" s="864">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1022</v>
      </c>
      <c r="J76" s="864">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1004</v>
      </c>
      <c r="J77" s="864">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1022</v>
      </c>
      <c r="J78" s="864">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1004</v>
      </c>
      <c r="J79" s="864">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64">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1004</v>
      </c>
      <c r="J81" s="864">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1022</v>
      </c>
      <c r="J82" s="864">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1004</v>
      </c>
      <c r="J83" s="864">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1004</v>
      </c>
      <c r="J84" s="864">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1007</v>
      </c>
      <c r="I85" s="550" t="s">
        <v>1022</v>
      </c>
      <c r="J85" s="864">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1022</v>
      </c>
      <c r="J86" s="864">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1004</v>
      </c>
      <c r="J87" s="864">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1004</v>
      </c>
      <c r="J88" s="864">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1022</v>
      </c>
      <c r="J89" s="864">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1022</v>
      </c>
      <c r="J90" s="864">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1007</v>
      </c>
      <c r="I91" s="550" t="s">
        <v>1022</v>
      </c>
      <c r="J91" s="864">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1004</v>
      </c>
      <c r="J92" s="864">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1022</v>
      </c>
      <c r="J93" s="864">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1022</v>
      </c>
      <c r="J94" s="864">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64">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1022</v>
      </c>
      <c r="J96" s="864">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1007</v>
      </c>
      <c r="I97" s="550" t="s">
        <v>1022</v>
      </c>
      <c r="J97" s="864">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64">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1022</v>
      </c>
      <c r="J99" s="864">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64">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1022</v>
      </c>
      <c r="J101" s="864">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1022</v>
      </c>
      <c r="J102" s="864">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1022</v>
      </c>
      <c r="J103" s="864">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1004</v>
      </c>
      <c r="J104" s="864">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1022</v>
      </c>
      <c r="J105" s="864">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1004</v>
      </c>
      <c r="J106" s="864">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1007</v>
      </c>
      <c r="I107" s="550" t="s">
        <v>1022</v>
      </c>
      <c r="J107" s="864">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64">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1022</v>
      </c>
      <c r="J109" s="864">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64">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1004</v>
      </c>
      <c r="J111" s="864">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1022</v>
      </c>
      <c r="J112" s="864">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64">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1022</v>
      </c>
      <c r="J114" s="864">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1004</v>
      </c>
      <c r="J115" s="864">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64">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1022</v>
      </c>
      <c r="J117" s="864">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1022</v>
      </c>
      <c r="J118" s="864">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1022</v>
      </c>
      <c r="J119" s="864">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64">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1022</v>
      </c>
      <c r="J121" s="864">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1022</v>
      </c>
      <c r="J122" s="864">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1022</v>
      </c>
      <c r="J123" s="864">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1022</v>
      </c>
      <c r="J124" s="864">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1022</v>
      </c>
      <c r="J125" s="864">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1022</v>
      </c>
      <c r="J126" s="864">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1018</v>
      </c>
      <c r="J127" s="864">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1018</v>
      </c>
      <c r="J128" s="864">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1022</v>
      </c>
      <c r="J129" s="864">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1022</v>
      </c>
      <c r="J130" s="864">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1022</v>
      </c>
      <c r="J131" s="864">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1018</v>
      </c>
      <c r="J132" s="864">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1022</v>
      </c>
      <c r="J133" s="864">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1022</v>
      </c>
      <c r="J134" s="864">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1022</v>
      </c>
      <c r="J135" s="864">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1022</v>
      </c>
      <c r="J136" s="864">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64">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64">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1022</v>
      </c>
      <c r="J139" s="864">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64">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1022</v>
      </c>
      <c r="J141" s="864">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1022</v>
      </c>
      <c r="J142" s="864">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1008</v>
      </c>
      <c r="I143" s="550" t="s">
        <v>1022</v>
      </c>
      <c r="J143" s="864">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1022</v>
      </c>
      <c r="J144" s="864">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64">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64">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1022</v>
      </c>
      <c r="J147" s="864">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1008</v>
      </c>
      <c r="I148" s="550" t="s">
        <v>1022</v>
      </c>
      <c r="J148" s="864">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1022</v>
      </c>
      <c r="J149" s="864">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1022</v>
      </c>
      <c r="J150" s="864">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64">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64">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64">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1022</v>
      </c>
      <c r="J154" s="864">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1008</v>
      </c>
      <c r="I155" s="550" t="s">
        <v>1022</v>
      </c>
      <c r="J155" s="864">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64">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1022</v>
      </c>
      <c r="J157" s="864">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64">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64">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64">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64">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64">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64">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64">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64">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64">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1022</v>
      </c>
      <c r="J167" s="864">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64">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64">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64">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1022</v>
      </c>
      <c r="J171" s="864">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64">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1009</v>
      </c>
      <c r="I173" s="550" t="s">
        <v>581</v>
      </c>
      <c r="J173" s="864">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64">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64">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64">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64">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1022</v>
      </c>
      <c r="J178" s="864">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64">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64">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64">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64">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64">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64">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64">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64">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64">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64">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64">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64">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1022</v>
      </c>
      <c r="J191" s="864">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64">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1009</v>
      </c>
      <c r="I193" s="550" t="s">
        <v>386</v>
      </c>
      <c r="J193" s="864">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1022</v>
      </c>
      <c r="J194" s="864">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1022</v>
      </c>
      <c r="J195" s="864">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64">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64">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64">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64">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1009</v>
      </c>
      <c r="I200" s="550" t="s">
        <v>386</v>
      </c>
      <c r="J200" s="864">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64">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64">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64">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64">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1022</v>
      </c>
      <c r="J205" s="864">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64">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64">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1022</v>
      </c>
      <c r="J208" s="864">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1022</v>
      </c>
      <c r="J209" s="864">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1018</v>
      </c>
      <c r="J210" s="864">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1018</v>
      </c>
      <c r="J211" s="864">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1018</v>
      </c>
      <c r="J212" s="864">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64">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1022</v>
      </c>
      <c r="J214" s="864">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64">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64">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1019</v>
      </c>
      <c r="J217" s="864">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64">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64">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1019</v>
      </c>
      <c r="J220" s="864">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64">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1019</v>
      </c>
      <c r="J222" s="864">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64">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1018</v>
      </c>
      <c r="J224" s="864">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64">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64">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64">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1018</v>
      </c>
      <c r="J228" s="864">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1022</v>
      </c>
      <c r="J229" s="864">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64">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1018</v>
      </c>
      <c r="J231" s="864">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64">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1019</v>
      </c>
      <c r="J233" s="864">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1022</v>
      </c>
      <c r="J234" s="864">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64">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64">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1018</v>
      </c>
      <c r="J237" s="864">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1018</v>
      </c>
      <c r="J238" s="864">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1022</v>
      </c>
      <c r="J239" s="864">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1018</v>
      </c>
      <c r="J240" s="864">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64">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64">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64">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1019</v>
      </c>
      <c r="J244" s="864">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1019</v>
      </c>
      <c r="J245" s="864">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1010</v>
      </c>
      <c r="I246" s="550" t="s">
        <v>581</v>
      </c>
      <c r="J246" s="864">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1019</v>
      </c>
      <c r="J247" s="864">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64">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64">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1019</v>
      </c>
      <c r="J250" s="864">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64">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64">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1019</v>
      </c>
      <c r="J253" s="864">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1022</v>
      </c>
      <c r="J254" s="864">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1010</v>
      </c>
      <c r="I255" s="550" t="s">
        <v>581</v>
      </c>
      <c r="J255" s="864">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64">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1019</v>
      </c>
      <c r="J257" s="864">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1022</v>
      </c>
      <c r="J258" s="864">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64">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64">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1010</v>
      </c>
      <c r="I261" s="550" t="s">
        <v>581</v>
      </c>
      <c r="J261" s="864">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64">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64">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64">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64">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64">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1010</v>
      </c>
      <c r="I267" s="550" t="s">
        <v>581</v>
      </c>
      <c r="J267" s="864">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64">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1022</v>
      </c>
      <c r="J269" s="864">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1019</v>
      </c>
      <c r="J270" s="864">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64">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1019</v>
      </c>
      <c r="J272" s="864">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64">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1011</v>
      </c>
      <c r="I274" s="550" t="s">
        <v>639</v>
      </c>
      <c r="J274" s="864">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64">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64">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64">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64">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1012</v>
      </c>
      <c r="I279" s="550" t="s">
        <v>640</v>
      </c>
      <c r="J279" s="864">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1010</v>
      </c>
      <c r="I280" s="550" t="s">
        <v>639</v>
      </c>
      <c r="J280" s="864">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1019</v>
      </c>
      <c r="J281" s="864">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1013</v>
      </c>
      <c r="I282" s="550" t="s">
        <v>1019</v>
      </c>
      <c r="J282" s="864">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1019</v>
      </c>
      <c r="J283" s="864">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1013</v>
      </c>
      <c r="I284" s="550" t="s">
        <v>1019</v>
      </c>
      <c r="J284" s="864">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1018</v>
      </c>
      <c r="J285" s="864">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1019</v>
      </c>
      <c r="J286" s="864">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1014</v>
      </c>
      <c r="I287" s="550" t="s">
        <v>640</v>
      </c>
      <c r="J287" s="864">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1013</v>
      </c>
      <c r="I288" s="550" t="s">
        <v>1019</v>
      </c>
      <c r="J288" s="864">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1019</v>
      </c>
      <c r="J289" s="864">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1012</v>
      </c>
      <c r="I290" s="550" t="s">
        <v>640</v>
      </c>
      <c r="J290" s="864">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1013</v>
      </c>
      <c r="I291" s="550" t="s">
        <v>1019</v>
      </c>
      <c r="J291" s="864">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1022</v>
      </c>
      <c r="J292" s="864">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1018</v>
      </c>
      <c r="J293" s="864">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64">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1013</v>
      </c>
      <c r="I295" s="550" t="s">
        <v>1019</v>
      </c>
      <c r="J295" s="864">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1019</v>
      </c>
      <c r="J296" s="864">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1013</v>
      </c>
      <c r="I297" s="550" t="s">
        <v>1022</v>
      </c>
      <c r="J297" s="864">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64">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1013</v>
      </c>
      <c r="I299" s="550" t="s">
        <v>1019</v>
      </c>
      <c r="J299" s="864">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1022</v>
      </c>
      <c r="J300" s="864">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1015</v>
      </c>
      <c r="I301" s="550" t="s">
        <v>640</v>
      </c>
      <c r="J301" s="864">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64">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1019</v>
      </c>
      <c r="J303" s="864">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1010</v>
      </c>
      <c r="I304" s="550" t="s">
        <v>639</v>
      </c>
      <c r="J304" s="864">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1013</v>
      </c>
      <c r="I305" s="550" t="s">
        <v>1019</v>
      </c>
      <c r="J305" s="864">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1013</v>
      </c>
      <c r="I306" s="550" t="s">
        <v>1019</v>
      </c>
      <c r="J306" s="864">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1022</v>
      </c>
      <c r="J307" s="864">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1022</v>
      </c>
      <c r="J308" s="864">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1022</v>
      </c>
      <c r="J309" s="864">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1015</v>
      </c>
      <c r="I310" s="550" t="s">
        <v>658</v>
      </c>
      <c r="J310" s="864">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1013</v>
      </c>
      <c r="I311" s="550" t="s">
        <v>1022</v>
      </c>
      <c r="J311" s="864">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1013</v>
      </c>
      <c r="I312" s="550" t="s">
        <v>1019</v>
      </c>
      <c r="J312" s="864">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1022</v>
      </c>
      <c r="J313" s="864">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1022</v>
      </c>
      <c r="J314" s="864">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1022</v>
      </c>
      <c r="J315" s="864">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1013</v>
      </c>
      <c r="I316" s="550" t="s">
        <v>1022</v>
      </c>
      <c r="J316" s="864">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1022</v>
      </c>
      <c r="J317" s="864">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1022</v>
      </c>
      <c r="J318" s="864">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1013</v>
      </c>
      <c r="I319" s="550" t="s">
        <v>1019</v>
      </c>
      <c r="J319" s="864">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1016</v>
      </c>
      <c r="I320" s="550" t="s">
        <v>222</v>
      </c>
      <c r="J320" s="864">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1013</v>
      </c>
      <c r="I321" s="550" t="s">
        <v>1019</v>
      </c>
      <c r="J321" s="864">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1013</v>
      </c>
      <c r="I322" s="550" t="s">
        <v>1022</v>
      </c>
      <c r="J322" s="864">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64">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1018</v>
      </c>
      <c r="J324" s="864">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1015</v>
      </c>
      <c r="I325" s="550" t="s">
        <v>658</v>
      </c>
      <c r="J325" s="864">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1013</v>
      </c>
      <c r="I326" s="550" t="s">
        <v>1022</v>
      </c>
      <c r="J326" s="864">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1022</v>
      </c>
      <c r="J327" s="864">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1022</v>
      </c>
      <c r="J328" s="864">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64">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1022</v>
      </c>
      <c r="J330" s="864">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1013</v>
      </c>
      <c r="I331" s="550" t="s">
        <v>1019</v>
      </c>
      <c r="J331" s="864">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1019</v>
      </c>
      <c r="J332" s="864">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1022</v>
      </c>
      <c r="J333" s="864">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1013</v>
      </c>
      <c r="I334" s="550" t="s">
        <v>1022</v>
      </c>
      <c r="J334" s="864">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1022</v>
      </c>
      <c r="J335" s="864">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1007</v>
      </c>
      <c r="I336" s="550" t="s">
        <v>1022</v>
      </c>
      <c r="J336" s="864">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64">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64">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1013</v>
      </c>
      <c r="I339" s="550" t="s">
        <v>1018</v>
      </c>
      <c r="J339" s="864">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1022</v>
      </c>
      <c r="J340" s="864">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1016</v>
      </c>
      <c r="I341" s="550" t="s">
        <v>222</v>
      </c>
      <c r="J341" s="864">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1019</v>
      </c>
      <c r="J342" s="864">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1013</v>
      </c>
      <c r="I343" s="550" t="s">
        <v>1022</v>
      </c>
      <c r="J343" s="864">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64">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64">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1022</v>
      </c>
      <c r="J346" s="864">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1015</v>
      </c>
      <c r="I347" s="550" t="s">
        <v>657</v>
      </c>
      <c r="J347" s="864">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1013</v>
      </c>
      <c r="I348" s="550" t="s">
        <v>1022</v>
      </c>
      <c r="J348" s="864">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1015</v>
      </c>
      <c r="I349" s="550" t="s">
        <v>657</v>
      </c>
      <c r="J349" s="864">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1022</v>
      </c>
      <c r="J350" s="864">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1016</v>
      </c>
      <c r="I351" s="550" t="s">
        <v>222</v>
      </c>
      <c r="J351" s="864">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64">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1022</v>
      </c>
      <c r="J353" s="864">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1015</v>
      </c>
      <c r="I354" s="550" t="s">
        <v>657</v>
      </c>
      <c r="J354" s="864">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64">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1016</v>
      </c>
      <c r="I356" s="550" t="s">
        <v>222</v>
      </c>
      <c r="J356" s="864">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64">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1015</v>
      </c>
      <c r="I358" s="550" t="s">
        <v>657</v>
      </c>
      <c r="J358" s="864">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64">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1022</v>
      </c>
      <c r="J360" s="864">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1013</v>
      </c>
      <c r="I361" s="550" t="s">
        <v>1022</v>
      </c>
      <c r="J361" s="864">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1016</v>
      </c>
      <c r="I362" s="550" t="s">
        <v>222</v>
      </c>
      <c r="J362" s="864">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64">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1016</v>
      </c>
      <c r="I364" s="550" t="s">
        <v>222</v>
      </c>
      <c r="J364" s="864">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64">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1016</v>
      </c>
      <c r="I366" s="550" t="s">
        <v>222</v>
      </c>
      <c r="J366" s="864">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64">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1013</v>
      </c>
      <c r="I368" s="550" t="s">
        <v>1022</v>
      </c>
      <c r="J368" s="864">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1007</v>
      </c>
      <c r="I369" s="550" t="s">
        <v>1022</v>
      </c>
      <c r="J369" s="864">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64">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1016</v>
      </c>
      <c r="I371" s="550" t="s">
        <v>222</v>
      </c>
      <c r="J371" s="864">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1015</v>
      </c>
      <c r="I372" s="550" t="s">
        <v>657</v>
      </c>
      <c r="J372" s="864">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64">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1007</v>
      </c>
      <c r="I374" s="550" t="s">
        <v>1022</v>
      </c>
      <c r="J374" s="864">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64">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64">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1022</v>
      </c>
      <c r="J377" s="864">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64">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1017</v>
      </c>
      <c r="I379" s="550" t="s">
        <v>222</v>
      </c>
      <c r="J379" s="864">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64">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64">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1015</v>
      </c>
      <c r="I382" s="550" t="s">
        <v>657</v>
      </c>
      <c r="J382" s="864">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1017</v>
      </c>
      <c r="I383" s="550" t="s">
        <v>222</v>
      </c>
      <c r="J383" s="864">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64">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1015</v>
      </c>
      <c r="I385" s="550" t="s">
        <v>657</v>
      </c>
      <c r="J385" s="864">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64">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1017</v>
      </c>
      <c r="I387" s="550" t="s">
        <v>222</v>
      </c>
      <c r="J387" s="864">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1017</v>
      </c>
      <c r="I388" s="550" t="s">
        <v>222</v>
      </c>
      <c r="J388" s="864">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1015</v>
      </c>
      <c r="I389" s="550" t="s">
        <v>657</v>
      </c>
      <c r="J389" s="864">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1017</v>
      </c>
      <c r="I390" s="550" t="s">
        <v>222</v>
      </c>
      <c r="J390" s="864">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1015</v>
      </c>
      <c r="I391" s="550" t="s">
        <v>581</v>
      </c>
      <c r="J391" s="864">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64">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1017</v>
      </c>
      <c r="I393" s="550" t="s">
        <v>222</v>
      </c>
      <c r="J393" s="864">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1022</v>
      </c>
      <c r="J394" s="864">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1017</v>
      </c>
      <c r="I395" s="550" t="s">
        <v>222</v>
      </c>
      <c r="J395" s="864">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1007</v>
      </c>
      <c r="I396" s="550" t="s">
        <v>1022</v>
      </c>
      <c r="J396" s="864">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64">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1022</v>
      </c>
      <c r="J398" s="864">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64">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1259</v>
      </c>
      <c r="I400" s="550" t="s">
        <v>222</v>
      </c>
      <c r="J400" s="864">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1007</v>
      </c>
      <c r="I401" s="550" t="s">
        <v>1022</v>
      </c>
      <c r="J401" s="864">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1015</v>
      </c>
      <c r="I402" s="550" t="s">
        <v>657</v>
      </c>
      <c r="J402" s="864">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64">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1259</v>
      </c>
      <c r="I404" s="550" t="s">
        <v>222</v>
      </c>
      <c r="J404" s="864">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64">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64">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64">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64">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64">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1259</v>
      </c>
      <c r="I410" s="550" t="s">
        <v>222</v>
      </c>
      <c r="J410" s="864">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1015</v>
      </c>
      <c r="I411" s="550" t="s">
        <v>657</v>
      </c>
      <c r="J411" s="864">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1259</v>
      </c>
      <c r="I412" s="550" t="s">
        <v>222</v>
      </c>
      <c r="J412" s="864">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64">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64">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64">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1345</v>
      </c>
      <c r="I416" s="550" t="s">
        <v>1268</v>
      </c>
      <c r="J416" s="864">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1259</v>
      </c>
      <c r="I417" s="550" t="s">
        <v>222</v>
      </c>
      <c r="J417" s="864">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1381</v>
      </c>
      <c r="I418" s="550" t="s">
        <v>657</v>
      </c>
      <c r="J418" s="864">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1015</v>
      </c>
      <c r="I419" s="550" t="s">
        <v>657</v>
      </c>
      <c r="J419" s="864">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1366</v>
      </c>
      <c r="I420" s="550" t="s">
        <v>657</v>
      </c>
      <c r="J420" s="864">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64">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1376</v>
      </c>
      <c r="I422" s="550" t="s">
        <v>222</v>
      </c>
      <c r="J422" s="864">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1345</v>
      </c>
      <c r="I423" s="550" t="s">
        <v>1268</v>
      </c>
      <c r="J423" s="864">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1382</v>
      </c>
      <c r="I424" s="550" t="s">
        <v>1268</v>
      </c>
      <c r="J424" s="864">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64">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1259</v>
      </c>
      <c r="I426" s="550" t="s">
        <v>222</v>
      </c>
      <c r="J426" s="864">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1376</v>
      </c>
      <c r="I427" s="550" t="s">
        <v>222</v>
      </c>
      <c r="J427" s="864">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1015</v>
      </c>
      <c r="I428" s="550" t="s">
        <v>657</v>
      </c>
      <c r="J428" s="864">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1384</v>
      </c>
      <c r="I429" s="550" t="s">
        <v>657</v>
      </c>
      <c r="J429" s="864">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64">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64">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1366</v>
      </c>
      <c r="I432" s="550" t="s">
        <v>657</v>
      </c>
      <c r="J432" s="864">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1015</v>
      </c>
      <c r="I433" s="550" t="s">
        <v>657</v>
      </c>
      <c r="J433" s="864">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1345</v>
      </c>
      <c r="I434" s="550" t="s">
        <v>1268</v>
      </c>
      <c r="J434" s="864">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64">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1259</v>
      </c>
      <c r="I436" s="550" t="s">
        <v>222</v>
      </c>
      <c r="J436" s="864">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1015</v>
      </c>
      <c r="I437" s="550" t="s">
        <v>657</v>
      </c>
      <c r="J437" s="864">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64">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1345</v>
      </c>
      <c r="I439" s="550" t="s">
        <v>1268</v>
      </c>
      <c r="J439" s="864">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1259</v>
      </c>
      <c r="I440" s="550" t="s">
        <v>222</v>
      </c>
      <c r="J440" s="864">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1410</v>
      </c>
      <c r="I441" s="550" t="s">
        <v>657</v>
      </c>
      <c r="J441" s="864">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1015</v>
      </c>
      <c r="I442" s="550" t="s">
        <v>657</v>
      </c>
      <c r="J442" s="864">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1414</v>
      </c>
      <c r="I443" s="550" t="s">
        <v>657</v>
      </c>
      <c r="J443" s="864">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1345</v>
      </c>
      <c r="I444" s="550" t="s">
        <v>1268</v>
      </c>
      <c r="J444" s="864">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1015</v>
      </c>
      <c r="I445" s="550" t="s">
        <v>657</v>
      </c>
      <c r="J445" s="864">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1417</v>
      </c>
      <c r="I446" s="550" t="s">
        <v>657</v>
      </c>
      <c r="J446" s="864">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64">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1417</v>
      </c>
      <c r="I448" s="550" t="s">
        <v>657</v>
      </c>
      <c r="J448" s="864">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1268</v>
      </c>
      <c r="J449" s="864">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1259</v>
      </c>
      <c r="I450" s="550" t="s">
        <v>222</v>
      </c>
      <c r="J450" s="864">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1268</v>
      </c>
      <c r="J451" s="864">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1015</v>
      </c>
      <c r="I452" s="550" t="s">
        <v>657</v>
      </c>
      <c r="J452" s="864">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1433</v>
      </c>
      <c r="I453" s="550" t="s">
        <v>657</v>
      </c>
      <c r="J453" s="864">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1268</v>
      </c>
      <c r="J454" s="864">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1268</v>
      </c>
      <c r="J455" s="864">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1259</v>
      </c>
      <c r="I456" s="550" t="s">
        <v>1426</v>
      </c>
      <c r="J456" s="864">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1268</v>
      </c>
      <c r="J457" s="864">
        <f t="shared" ref="J457:J492"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1268</v>
      </c>
      <c r="J458" s="864">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1417</v>
      </c>
      <c r="I459" s="550" t="s">
        <v>657</v>
      </c>
      <c r="J459" s="864">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1015</v>
      </c>
      <c r="I460" s="550" t="s">
        <v>657</v>
      </c>
      <c r="J460" s="864">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1259</v>
      </c>
      <c r="I461" s="550" t="s">
        <v>1426</v>
      </c>
      <c r="J461" s="864">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1384</v>
      </c>
      <c r="I462" s="550" t="s">
        <v>1268</v>
      </c>
      <c r="J462" s="864">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1259</v>
      </c>
      <c r="I463" s="550" t="s">
        <v>1426</v>
      </c>
      <c r="J463" s="864">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1015</v>
      </c>
      <c r="I464" s="550" t="s">
        <v>657</v>
      </c>
      <c r="J464" s="864">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1495</v>
      </c>
      <c r="I465" s="550" t="s">
        <v>657</v>
      </c>
      <c r="J465" s="864">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1259</v>
      </c>
      <c r="I466" s="550" t="s">
        <v>1426</v>
      </c>
      <c r="J466" s="864">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1495</v>
      </c>
      <c r="I467" s="550" t="s">
        <v>657</v>
      </c>
      <c r="J467" s="864">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1259</v>
      </c>
      <c r="I468" s="550" t="s">
        <v>1426</v>
      </c>
      <c r="J468" s="864">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1015</v>
      </c>
      <c r="I469" s="550" t="s">
        <v>657</v>
      </c>
      <c r="J469" s="864">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1268</v>
      </c>
      <c r="J470" s="864">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1417</v>
      </c>
      <c r="I471" s="550" t="s">
        <v>657</v>
      </c>
      <c r="J471" s="864">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1417</v>
      </c>
      <c r="I472" s="550" t="s">
        <v>657</v>
      </c>
      <c r="J472" s="864">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1015</v>
      </c>
      <c r="I473" s="550" t="s">
        <v>657</v>
      </c>
      <c r="J473" s="864">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1495</v>
      </c>
      <c r="I474" s="550" t="s">
        <v>657</v>
      </c>
      <c r="J474" s="864">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1268</v>
      </c>
      <c r="J475" s="864">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1015</v>
      </c>
      <c r="I476" s="550" t="s">
        <v>657</v>
      </c>
      <c r="J476" s="864">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1495</v>
      </c>
      <c r="I477" s="550" t="s">
        <v>657</v>
      </c>
      <c r="J477" s="864">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1417</v>
      </c>
      <c r="I478" s="550" t="s">
        <v>657</v>
      </c>
      <c r="J478" s="864">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1015</v>
      </c>
      <c r="I479" s="550" t="s">
        <v>657</v>
      </c>
      <c r="J479" s="864">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1495</v>
      </c>
      <c r="I480" s="550" t="s">
        <v>657</v>
      </c>
      <c r="J480" s="864">
        <f t="shared" si="23"/>
        <v>7</v>
      </c>
    </row>
    <row r="481" spans="1:10"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1268</v>
      </c>
      <c r="J481" s="864">
        <f t="shared" si="23"/>
        <v>8</v>
      </c>
    </row>
    <row r="482" spans="1:10" outlineLevel="1" x14ac:dyDescent="0.2">
      <c r="A482" s="343">
        <f>+SUBTOTAL(3,$E$8:$E482)</f>
        <v>475</v>
      </c>
      <c r="B482" s="560">
        <v>45931</v>
      </c>
      <c r="C482" s="345" t="s">
        <v>472</v>
      </c>
      <c r="D482" s="343" t="str">
        <f>+VLOOKUP(C482,'Visual chart Edit'!$B$7:$C$491,2,FALSE)</f>
        <v>DA+0</v>
      </c>
      <c r="E482" s="559" t="s">
        <v>143</v>
      </c>
      <c r="F482" s="548">
        <v>45936</v>
      </c>
      <c r="G482" s="548">
        <v>45942</v>
      </c>
      <c r="H482" s="557" t="s">
        <v>1495</v>
      </c>
      <c r="I482" s="550" t="s">
        <v>657</v>
      </c>
      <c r="J482" s="864">
        <f t="shared" si="23"/>
        <v>6</v>
      </c>
    </row>
    <row r="483" spans="1:10" outlineLevel="1" x14ac:dyDescent="0.2">
      <c r="A483" s="343">
        <f>+SUBTOTAL(3,$E$8:$E483)</f>
        <v>476</v>
      </c>
      <c r="B483" s="560">
        <v>45931</v>
      </c>
      <c r="C483" s="345" t="s">
        <v>460</v>
      </c>
      <c r="D483" s="343" t="str">
        <f>+VLOOKUP(C483,'Visual chart Edit'!$B$7:$C$491,2,FALSE)</f>
        <v>DA+0</v>
      </c>
      <c r="E483" s="559" t="s">
        <v>276</v>
      </c>
      <c r="F483" s="548">
        <v>45940</v>
      </c>
      <c r="G483" s="548">
        <v>45944</v>
      </c>
      <c r="H483" s="557" t="s">
        <v>1015</v>
      </c>
      <c r="I483" s="550" t="s">
        <v>657</v>
      </c>
      <c r="J483" s="864">
        <f t="shared" si="23"/>
        <v>4</v>
      </c>
    </row>
    <row r="484" spans="1:10"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1268</v>
      </c>
      <c r="J484" s="864">
        <f t="shared" si="23"/>
        <v>1</v>
      </c>
    </row>
    <row r="485" spans="1:10"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1268</v>
      </c>
      <c r="J485" s="864">
        <f t="shared" si="23"/>
        <v>17</v>
      </c>
    </row>
    <row r="486" spans="1:10"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1268</v>
      </c>
      <c r="J486" s="864">
        <f t="shared" si="23"/>
        <v>7</v>
      </c>
    </row>
    <row r="487" spans="1:10"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1268</v>
      </c>
      <c r="J487" s="864">
        <f t="shared" si="23"/>
        <v>30</v>
      </c>
    </row>
    <row r="488" spans="1:10"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1268</v>
      </c>
      <c r="J488" s="864">
        <f t="shared" si="23"/>
        <v>156</v>
      </c>
    </row>
    <row r="489" spans="1:10" outlineLevel="1" x14ac:dyDescent="0.2">
      <c r="A489" s="343">
        <f>+SUBTOTAL(3,$E$8:$E489)</f>
        <v>482</v>
      </c>
      <c r="B489" s="560">
        <v>46054</v>
      </c>
      <c r="C489" s="345" t="s">
        <v>466</v>
      </c>
      <c r="D489" s="343" t="str">
        <f>+VLOOKUP(C489,'Visual chart Edit'!$B$7:$C$491,2,FALSE)</f>
        <v>DA+0</v>
      </c>
      <c r="E489" s="559" t="s">
        <v>32</v>
      </c>
      <c r="F489" s="548">
        <v>46055</v>
      </c>
      <c r="G489" s="548">
        <v>46063</v>
      </c>
      <c r="H489" s="557" t="s">
        <v>1015</v>
      </c>
      <c r="I489" s="550" t="s">
        <v>1720</v>
      </c>
      <c r="J489" s="865">
        <f>G489-F489</f>
        <v>8</v>
      </c>
    </row>
    <row r="490" spans="1:10" outlineLevel="1" x14ac:dyDescent="0.2">
      <c r="A490" s="343">
        <f>+SUBTOTAL(3,$E$8:$E490)</f>
        <v>483</v>
      </c>
      <c r="B490" s="560">
        <v>46054</v>
      </c>
      <c r="C490" s="345" t="s">
        <v>153</v>
      </c>
      <c r="D490" s="343" t="str">
        <f>+VLOOKUP(C490,'Visual chart Edit'!$B$7:$C$491,2,FALSE)</f>
        <v>DA+6</v>
      </c>
      <c r="E490" s="559" t="s">
        <v>276</v>
      </c>
      <c r="F490" s="548">
        <v>46062</v>
      </c>
      <c r="G490" s="548">
        <v>46066</v>
      </c>
      <c r="H490" s="557" t="s">
        <v>1015</v>
      </c>
      <c r="I490" s="550" t="s">
        <v>1720</v>
      </c>
      <c r="J490" s="865">
        <f t="shared" si="23"/>
        <v>4</v>
      </c>
    </row>
    <row r="491" spans="1:10" outlineLevel="1" x14ac:dyDescent="0.2">
      <c r="A491" s="343">
        <f>+SUBTOTAL(3,$E$8:$E491)</f>
        <v>484</v>
      </c>
      <c r="B491" s="560">
        <v>46054</v>
      </c>
      <c r="C491" s="345" t="s">
        <v>151</v>
      </c>
      <c r="D491" s="343" t="str">
        <f>+VLOOKUP(C491,'Visual chart Edit'!$B$7:$C$491,2,FALSE)</f>
        <v>DA+3</v>
      </c>
      <c r="E491" s="559" t="s">
        <v>276</v>
      </c>
      <c r="F491" s="548">
        <v>46069</v>
      </c>
      <c r="G491" s="548">
        <v>46073</v>
      </c>
      <c r="H491" s="557" t="s">
        <v>1015</v>
      </c>
      <c r="I491" s="550" t="s">
        <v>1720</v>
      </c>
      <c r="J491" s="865">
        <f t="shared" si="23"/>
        <v>4</v>
      </c>
    </row>
    <row r="492" spans="1:10" outlineLevel="1" x14ac:dyDescent="0.2">
      <c r="A492" s="343">
        <f>+SUBTOTAL(3,$E$8:$E492)</f>
        <v>485</v>
      </c>
      <c r="B492" s="560">
        <v>46082</v>
      </c>
      <c r="C492" s="345" t="s">
        <v>521</v>
      </c>
      <c r="D492" s="343" t="str">
        <f>+VLOOKUP(C492,'Visual chart Edit'!$B$7:$C$491,2,FALSE)</f>
        <v>DA+6</v>
      </c>
      <c r="E492" s="559" t="s">
        <v>143</v>
      </c>
      <c r="F492" s="548">
        <v>45961</v>
      </c>
      <c r="G492" s="548">
        <v>46096</v>
      </c>
      <c r="H492" s="557" t="s">
        <v>645</v>
      </c>
      <c r="I492" s="550" t="s">
        <v>1268</v>
      </c>
      <c r="J492" s="865">
        <f t="shared" si="23"/>
        <v>135</v>
      </c>
    </row>
    <row r="493" spans="1:10" x14ac:dyDescent="0.2">
      <c r="A493" s="601"/>
      <c r="B493" s="599"/>
      <c r="C493" s="600"/>
      <c r="D493" s="601"/>
      <c r="E493" s="602"/>
      <c r="F493" s="603"/>
      <c r="G493" s="603"/>
      <c r="H493" s="604"/>
      <c r="I493" s="605"/>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1258</v>
      </c>
    </row>
    <row r="2" spans="1:39" x14ac:dyDescent="0.25">
      <c r="A2" s="341" t="s">
        <v>1224</v>
      </c>
    </row>
    <row r="3" spans="1:39" x14ac:dyDescent="0.25">
      <c r="A3" s="341" t="s">
        <v>149</v>
      </c>
    </row>
    <row r="4" spans="1:39" ht="6.75" customHeight="1" x14ac:dyDescent="0.25"/>
    <row r="5" spans="1:39" ht="15" customHeight="1" x14ac:dyDescent="0.25">
      <c r="A5" s="961" t="s">
        <v>121</v>
      </c>
      <c r="B5" s="961"/>
      <c r="C5" s="961"/>
      <c r="D5" s="961"/>
      <c r="E5" s="961"/>
      <c r="F5" s="961"/>
      <c r="G5" s="961"/>
      <c r="H5" s="961"/>
      <c r="I5" s="961"/>
    </row>
    <row r="6" spans="1:39" ht="15" customHeight="1" x14ac:dyDescent="0.2">
      <c r="A6" s="351" t="s">
        <v>2</v>
      </c>
      <c r="B6" s="351" t="s">
        <v>1020</v>
      </c>
      <c r="C6" s="352" t="s">
        <v>3</v>
      </c>
      <c r="D6" s="351" t="s">
        <v>4</v>
      </c>
      <c r="E6" s="353" t="s">
        <v>122</v>
      </c>
      <c r="F6" s="351" t="s">
        <v>123</v>
      </c>
      <c r="G6" s="351" t="s">
        <v>5</v>
      </c>
      <c r="H6" s="351" t="s">
        <v>7</v>
      </c>
      <c r="I6" s="351" t="s">
        <v>1264</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37"/>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1416</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1418</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1021</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Sandy</v>
      </c>
      <c r="F491" s="354" t="str">
        <f t="shared" si="9"/>
        <v>Pipe</v>
      </c>
      <c r="G491" s="355"/>
      <c r="H491" s="356" t="str">
        <f>Foundation!H492</f>
        <v>Vishwakarma Construction</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70" t="s">
        <v>1347</v>
      </c>
      <c r="B1" s="970" t="s">
        <v>1348</v>
      </c>
      <c r="C1" s="970" t="s">
        <v>1349</v>
      </c>
      <c r="D1" s="533" t="s">
        <v>1350</v>
      </c>
      <c r="E1" s="533" t="s">
        <v>1351</v>
      </c>
      <c r="F1" s="533" t="s">
        <v>1352</v>
      </c>
      <c r="G1" s="972" t="s">
        <v>1449</v>
      </c>
      <c r="H1" s="972"/>
      <c r="I1" s="972"/>
      <c r="J1" s="970" t="s">
        <v>1353</v>
      </c>
      <c r="BS1" s="478"/>
    </row>
    <row r="2" spans="1:71" x14ac:dyDescent="0.25">
      <c r="A2" s="971"/>
      <c r="B2" s="971"/>
      <c r="C2" s="971"/>
      <c r="D2" s="533" t="s">
        <v>1354</v>
      </c>
      <c r="E2" s="533" t="s">
        <v>1563</v>
      </c>
      <c r="F2" s="533" t="s">
        <v>1448</v>
      </c>
      <c r="G2" s="533" t="s">
        <v>1355</v>
      </c>
      <c r="H2" s="533" t="s">
        <v>124</v>
      </c>
      <c r="I2" s="533" t="s">
        <v>948</v>
      </c>
      <c r="J2" s="971"/>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36"/>
      <c r="L6" s="636"/>
      <c r="M6" s="636"/>
      <c r="N6" s="636"/>
      <c r="O6" s="636"/>
      <c r="P6" s="636"/>
      <c r="Q6" s="636"/>
      <c r="R6" s="636"/>
      <c r="S6" s="636"/>
      <c r="T6" s="636"/>
      <c r="U6" s="636"/>
      <c r="V6" s="636"/>
      <c r="W6" s="636"/>
      <c r="X6" s="636"/>
      <c r="Y6" s="636"/>
      <c r="Z6" s="636"/>
      <c r="AA6" s="636"/>
      <c r="BS6" s="478"/>
    </row>
    <row r="7" spans="1:71" x14ac:dyDescent="0.25">
      <c r="A7" s="973" t="s">
        <v>1531</v>
      </c>
      <c r="B7" s="974"/>
      <c r="C7" s="974"/>
      <c r="D7" s="974"/>
      <c r="E7" s="974"/>
      <c r="F7" s="974"/>
      <c r="G7" s="974"/>
      <c r="H7" s="974"/>
      <c r="I7" s="974"/>
      <c r="J7" s="974"/>
      <c r="K7" s="974"/>
      <c r="L7" s="974"/>
      <c r="M7" s="974"/>
      <c r="N7" s="974"/>
      <c r="O7" s="974"/>
      <c r="P7" s="974"/>
      <c r="Q7" s="974"/>
      <c r="R7" s="974"/>
      <c r="S7" s="974"/>
      <c r="T7" s="974"/>
      <c r="U7" s="974"/>
      <c r="V7" s="974"/>
      <c r="W7" s="974"/>
      <c r="X7" s="974"/>
      <c r="Y7" s="974"/>
      <c r="Z7" s="974"/>
      <c r="AA7" s="974"/>
      <c r="AB7" s="974"/>
      <c r="AC7" s="974"/>
      <c r="AD7" s="974"/>
      <c r="AE7" s="974"/>
      <c r="AF7" s="974"/>
      <c r="AG7" s="974"/>
      <c r="AH7" s="974"/>
      <c r="AI7" s="974"/>
      <c r="AJ7" s="974"/>
      <c r="AK7" s="974"/>
      <c r="AL7" s="974"/>
      <c r="AM7" s="974"/>
      <c r="AN7" s="974"/>
      <c r="AO7" s="974"/>
      <c r="AP7" s="974"/>
      <c r="AQ7" s="974"/>
      <c r="AR7" s="974"/>
      <c r="AS7" s="974"/>
      <c r="AT7" s="974"/>
      <c r="AU7" s="974"/>
      <c r="AV7" s="974"/>
      <c r="AW7" s="974"/>
      <c r="AX7" s="974"/>
      <c r="AY7" s="974"/>
      <c r="AZ7" s="974"/>
      <c r="BA7" s="974"/>
      <c r="BB7" s="974"/>
      <c r="BC7" s="974"/>
      <c r="BD7" s="974"/>
      <c r="BE7" s="974"/>
      <c r="BF7" s="974"/>
      <c r="BG7" s="974"/>
      <c r="BH7" s="974"/>
      <c r="BI7" s="974"/>
      <c r="BJ7" s="974"/>
      <c r="BK7" s="974"/>
      <c r="BL7" s="974"/>
      <c r="BM7" s="974"/>
      <c r="BN7" s="974"/>
      <c r="BO7" s="974"/>
      <c r="BP7" s="974"/>
      <c r="BQ7" s="974"/>
      <c r="BR7" s="974"/>
      <c r="BS7" s="974"/>
    </row>
    <row r="8" spans="1:71" ht="30.75" customHeight="1" x14ac:dyDescent="0.25">
      <c r="A8" s="962" t="s">
        <v>301</v>
      </c>
      <c r="B8" s="962" t="s">
        <v>1356</v>
      </c>
      <c r="C8" s="965" t="s">
        <v>124</v>
      </c>
      <c r="D8" s="966"/>
      <c r="E8" s="967"/>
      <c r="F8" s="968" t="s">
        <v>6</v>
      </c>
      <c r="G8" s="968" t="s">
        <v>1357</v>
      </c>
      <c r="H8" s="962" t="s">
        <v>1450</v>
      </c>
      <c r="I8" s="962" t="s">
        <v>1451</v>
      </c>
      <c r="J8" s="962" t="s">
        <v>1452</v>
      </c>
      <c r="K8" s="962" t="s">
        <v>1453</v>
      </c>
      <c r="L8" s="962" t="s">
        <v>1454</v>
      </c>
      <c r="M8" s="962" t="s">
        <v>1489</v>
      </c>
      <c r="N8" s="962" t="s">
        <v>1658</v>
      </c>
      <c r="O8" s="962" t="s">
        <v>1455</v>
      </c>
      <c r="P8" s="962" t="s">
        <v>1456</v>
      </c>
      <c r="Q8" s="962" t="s">
        <v>1457</v>
      </c>
      <c r="R8" s="962" t="s">
        <v>1458</v>
      </c>
      <c r="S8" s="962" t="s">
        <v>1459</v>
      </c>
      <c r="T8" s="962" t="s">
        <v>1460</v>
      </c>
      <c r="U8" s="962" t="s">
        <v>1461</v>
      </c>
      <c r="V8" s="962" t="s">
        <v>1462</v>
      </c>
      <c r="W8" s="962" t="s">
        <v>1463</v>
      </c>
      <c r="X8" s="962" t="s">
        <v>1464</v>
      </c>
      <c r="Y8" s="962" t="s">
        <v>1465</v>
      </c>
      <c r="Z8" s="962" t="s">
        <v>1466</v>
      </c>
      <c r="AA8" s="962" t="s">
        <v>1467</v>
      </c>
      <c r="AB8" s="962" t="s">
        <v>1468</v>
      </c>
      <c r="AC8" s="962" t="s">
        <v>1469</v>
      </c>
      <c r="AD8" s="962" t="s">
        <v>1470</v>
      </c>
      <c r="AE8" s="962" t="s">
        <v>1471</v>
      </c>
      <c r="AF8" s="962" t="s">
        <v>1472</v>
      </c>
      <c r="AG8" s="962" t="s">
        <v>1473</v>
      </c>
      <c r="AH8" s="962" t="s">
        <v>1474</v>
      </c>
      <c r="AI8" s="962" t="s">
        <v>1475</v>
      </c>
      <c r="AJ8" s="962" t="s">
        <v>1476</v>
      </c>
      <c r="AK8" s="962" t="s">
        <v>1477</v>
      </c>
      <c r="AL8" s="962" t="s">
        <v>1523</v>
      </c>
      <c r="AM8" s="962" t="s">
        <v>1532</v>
      </c>
      <c r="AN8" s="962" t="s">
        <v>1533</v>
      </c>
      <c r="AO8" s="962" t="s">
        <v>1534</v>
      </c>
      <c r="AP8" s="962" t="s">
        <v>1535</v>
      </c>
      <c r="AQ8" s="962" t="s">
        <v>1536</v>
      </c>
      <c r="AR8" s="962" t="s">
        <v>1537</v>
      </c>
      <c r="AS8" s="962" t="s">
        <v>1538</v>
      </c>
      <c r="AT8" s="962" t="s">
        <v>1562</v>
      </c>
      <c r="AU8" s="962" t="s">
        <v>1539</v>
      </c>
      <c r="AV8" s="962" t="s">
        <v>1540</v>
      </c>
      <c r="AW8" s="962" t="s">
        <v>1541</v>
      </c>
      <c r="AX8" s="962" t="s">
        <v>1542</v>
      </c>
      <c r="AY8" s="962" t="s">
        <v>1543</v>
      </c>
      <c r="AZ8" s="962" t="s">
        <v>1544</v>
      </c>
      <c r="BA8" s="962" t="s">
        <v>1545</v>
      </c>
      <c r="BB8" s="962" t="s">
        <v>1546</v>
      </c>
      <c r="BC8" s="962" t="s">
        <v>1547</v>
      </c>
      <c r="BD8" s="962" t="s">
        <v>1548</v>
      </c>
      <c r="BE8" s="962" t="s">
        <v>1549</v>
      </c>
      <c r="BF8" s="962" t="s">
        <v>1550</v>
      </c>
      <c r="BG8" s="962" t="s">
        <v>1551</v>
      </c>
      <c r="BH8" s="962" t="s">
        <v>1552</v>
      </c>
      <c r="BI8" s="962" t="s">
        <v>1553</v>
      </c>
      <c r="BJ8" s="962" t="s">
        <v>1554</v>
      </c>
      <c r="BK8" s="962" t="s">
        <v>1555</v>
      </c>
      <c r="BL8" s="962" t="s">
        <v>1556</v>
      </c>
      <c r="BM8" s="962" t="s">
        <v>1557</v>
      </c>
      <c r="BN8" s="962" t="s">
        <v>1558</v>
      </c>
      <c r="BO8" s="962" t="s">
        <v>1559</v>
      </c>
      <c r="BP8" s="962" t="s">
        <v>1560</v>
      </c>
      <c r="BQ8" s="962" t="s">
        <v>1561</v>
      </c>
      <c r="BR8" s="962" t="s">
        <v>1358</v>
      </c>
      <c r="BS8" s="962" t="s">
        <v>1165</v>
      </c>
    </row>
    <row r="9" spans="1:71" ht="25.5" x14ac:dyDescent="0.25">
      <c r="A9" s="963"/>
      <c r="B9" s="963"/>
      <c r="C9" s="481" t="s">
        <v>115</v>
      </c>
      <c r="D9" s="481" t="s">
        <v>134</v>
      </c>
      <c r="E9" s="481" t="s">
        <v>1359</v>
      </c>
      <c r="F9" s="969"/>
      <c r="G9" s="969"/>
      <c r="H9" s="963"/>
      <c r="I9" s="963"/>
      <c r="J9" s="963"/>
      <c r="K9" s="963"/>
      <c r="L9" s="963"/>
      <c r="M9" s="963"/>
      <c r="N9" s="963"/>
      <c r="O9" s="963"/>
      <c r="P9" s="963"/>
      <c r="Q9" s="963"/>
      <c r="R9" s="963"/>
      <c r="S9" s="963"/>
      <c r="T9" s="963"/>
      <c r="U9" s="963"/>
      <c r="V9" s="963"/>
      <c r="W9" s="963"/>
      <c r="X9" s="963"/>
      <c r="Y9" s="963"/>
      <c r="Z9" s="963"/>
      <c r="AA9" s="963"/>
      <c r="AB9" s="963"/>
      <c r="AC9" s="963"/>
      <c r="AD9" s="963"/>
      <c r="AE9" s="963"/>
      <c r="AF9" s="963"/>
      <c r="AG9" s="963"/>
      <c r="AH9" s="963"/>
      <c r="AI9" s="963"/>
      <c r="AJ9" s="963"/>
      <c r="AK9" s="963"/>
      <c r="AL9" s="963"/>
      <c r="AM9" s="963"/>
      <c r="AN9" s="963"/>
      <c r="AO9" s="963"/>
      <c r="AP9" s="963"/>
      <c r="AQ9" s="963"/>
      <c r="AR9" s="963"/>
      <c r="AS9" s="963"/>
      <c r="AT9" s="963"/>
      <c r="AU9" s="963"/>
      <c r="AV9" s="963"/>
      <c r="AW9" s="963"/>
      <c r="AX9" s="963"/>
      <c r="AY9" s="963"/>
      <c r="AZ9" s="963"/>
      <c r="BA9" s="963"/>
      <c r="BB9" s="963"/>
      <c r="BC9" s="963"/>
      <c r="BD9" s="963"/>
      <c r="BE9" s="963"/>
      <c r="BF9" s="963"/>
      <c r="BG9" s="963"/>
      <c r="BH9" s="963"/>
      <c r="BI9" s="963"/>
      <c r="BJ9" s="963"/>
      <c r="BK9" s="963"/>
      <c r="BL9" s="963"/>
      <c r="BM9" s="963"/>
      <c r="BN9" s="963"/>
      <c r="BO9" s="963"/>
      <c r="BP9" s="963"/>
      <c r="BQ9" s="963"/>
      <c r="BR9" s="963"/>
      <c r="BS9" s="963"/>
    </row>
    <row r="10" spans="1:71" x14ac:dyDescent="0.25">
      <c r="A10" s="482">
        <v>1</v>
      </c>
      <c r="B10" s="611" t="s">
        <v>1425</v>
      </c>
      <c r="C10" s="617" t="s">
        <v>47</v>
      </c>
      <c r="D10" s="612" t="s">
        <v>238</v>
      </c>
      <c r="E10" s="614">
        <f>+VLOOKUP(C10,'Erection Compiled'!$C$7:$J$333,7,FALSE)</f>
        <v>0</v>
      </c>
      <c r="F10" s="483">
        <v>45863</v>
      </c>
      <c r="G10" s="616">
        <v>45871</v>
      </c>
      <c r="H10" s="631">
        <v>3.8</v>
      </c>
      <c r="I10" s="614">
        <v>4.0999999999999996</v>
      </c>
      <c r="J10" s="613"/>
      <c r="K10" s="613"/>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4">
        <f>+SUM(H10:BQ10)</f>
        <v>7.8999999999999995</v>
      </c>
      <c r="BS10" s="615" t="s">
        <v>402</v>
      </c>
    </row>
    <row r="11" spans="1:71" x14ac:dyDescent="0.25">
      <c r="A11" s="482">
        <v>2</v>
      </c>
      <c r="B11" s="611" t="s">
        <v>1438</v>
      </c>
      <c r="C11" s="617" t="s">
        <v>671</v>
      </c>
      <c r="D11" s="612" t="s">
        <v>233</v>
      </c>
      <c r="E11" s="614">
        <f>+VLOOKUP(C11,'Erection Compiled'!$C$7:$J$333,7,FALSE)</f>
        <v>0</v>
      </c>
      <c r="F11" s="483">
        <v>45864</v>
      </c>
      <c r="G11" s="616">
        <v>45841</v>
      </c>
      <c r="H11" s="613">
        <v>4.8</v>
      </c>
      <c r="I11" s="614">
        <v>4.3</v>
      </c>
      <c r="J11" s="613">
        <v>5.0999999999999996</v>
      </c>
      <c r="K11" s="613"/>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4">
        <f t="shared" ref="BR11:BR74" si="0">+SUM(H11:BQ11)</f>
        <v>14.2</v>
      </c>
      <c r="BS11" s="615" t="s">
        <v>402</v>
      </c>
    </row>
    <row r="12" spans="1:71" x14ac:dyDescent="0.25">
      <c r="A12" s="482">
        <v>3</v>
      </c>
      <c r="B12" s="611" t="s">
        <v>1432</v>
      </c>
      <c r="C12" s="617" t="s">
        <v>664</v>
      </c>
      <c r="D12" s="612" t="s">
        <v>243</v>
      </c>
      <c r="E12" s="614">
        <f>+VLOOKUP(C12,'Erection Compiled'!$C$7:$J$333,7,FALSE)</f>
        <v>0</v>
      </c>
      <c r="F12" s="483">
        <v>45867</v>
      </c>
      <c r="G12" s="616">
        <v>45872</v>
      </c>
      <c r="H12" s="613">
        <v>8.4</v>
      </c>
      <c r="I12" s="614">
        <v>7.8</v>
      </c>
      <c r="J12" s="613">
        <v>8.4</v>
      </c>
      <c r="K12" s="613"/>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4">
        <f t="shared" si="0"/>
        <v>24.6</v>
      </c>
      <c r="BS12" s="615" t="s">
        <v>402</v>
      </c>
    </row>
    <row r="13" spans="1:71" x14ac:dyDescent="0.25">
      <c r="A13" s="482">
        <v>4</v>
      </c>
      <c r="B13" s="611" t="s">
        <v>1390</v>
      </c>
      <c r="C13" s="617" t="s">
        <v>195</v>
      </c>
      <c r="D13" s="612" t="s">
        <v>20</v>
      </c>
      <c r="E13" s="614">
        <f>+VLOOKUP(C13,'Erection Compiled'!$C$7:$J$333,7,FALSE)</f>
        <v>0</v>
      </c>
      <c r="F13" s="483">
        <v>45868</v>
      </c>
      <c r="G13" s="616">
        <v>45873</v>
      </c>
      <c r="H13" s="613">
        <v>7.2</v>
      </c>
      <c r="I13" s="614">
        <v>7.1</v>
      </c>
      <c r="J13" s="613">
        <v>6.8</v>
      </c>
      <c r="K13" s="613">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4">
        <f t="shared" si="0"/>
        <v>29.900000000000002</v>
      </c>
      <c r="BS13" s="615" t="s">
        <v>402</v>
      </c>
    </row>
    <row r="14" spans="1:71" x14ac:dyDescent="0.25">
      <c r="A14" s="482">
        <v>5</v>
      </c>
      <c r="B14" s="611" t="s">
        <v>1438</v>
      </c>
      <c r="C14" s="617" t="s">
        <v>684</v>
      </c>
      <c r="D14" s="612" t="s">
        <v>20</v>
      </c>
      <c r="E14" s="614">
        <f>+VLOOKUP(C14,'Erection Compiled'!$C$7:$J$333,7,FALSE)</f>
        <v>0</v>
      </c>
      <c r="F14" s="483">
        <v>45864</v>
      </c>
      <c r="G14" s="616">
        <v>45874</v>
      </c>
      <c r="H14" s="613">
        <v>3.6</v>
      </c>
      <c r="I14" s="614">
        <v>3.2</v>
      </c>
      <c r="J14" s="613">
        <v>3.7</v>
      </c>
      <c r="K14" s="613">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4">
        <f t="shared" si="0"/>
        <v>18.5</v>
      </c>
      <c r="BS14" s="615" t="s">
        <v>402</v>
      </c>
    </row>
    <row r="15" spans="1:71" x14ac:dyDescent="0.25">
      <c r="A15" s="482">
        <v>6</v>
      </c>
      <c r="B15" s="611" t="s">
        <v>1447</v>
      </c>
      <c r="C15" s="617" t="s">
        <v>517</v>
      </c>
      <c r="D15" s="612" t="s">
        <v>231</v>
      </c>
      <c r="E15" s="614">
        <f>+VLOOKUP(C15,'Erection Compiled'!$C$7:$J$333,7,FALSE)</f>
        <v>0</v>
      </c>
      <c r="F15" s="483">
        <v>45870</v>
      </c>
      <c r="G15" s="616">
        <v>45874</v>
      </c>
      <c r="H15" s="631">
        <v>7.2</v>
      </c>
      <c r="I15" s="631">
        <v>8.1999999999999993</v>
      </c>
      <c r="J15" s="631">
        <v>8.1999999999999993</v>
      </c>
      <c r="K15" s="631">
        <v>6.2</v>
      </c>
      <c r="L15" s="631">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4">
        <f t="shared" si="0"/>
        <v>37.5</v>
      </c>
      <c r="BS15" s="615" t="s">
        <v>402</v>
      </c>
    </row>
    <row r="16" spans="1:71" x14ac:dyDescent="0.25">
      <c r="A16" s="482">
        <v>7</v>
      </c>
      <c r="B16" s="629" t="s">
        <v>1444</v>
      </c>
      <c r="C16" s="617" t="s">
        <v>674</v>
      </c>
      <c r="D16" s="612" t="s">
        <v>240</v>
      </c>
      <c r="E16" s="614">
        <f>+VLOOKUP(C16,'Erection Compiled'!$C$7:$J$333,7,FALSE)</f>
        <v>0</v>
      </c>
      <c r="F16" s="483">
        <v>45866</v>
      </c>
      <c r="G16" s="616">
        <v>45875</v>
      </c>
      <c r="H16" s="613">
        <v>7.9</v>
      </c>
      <c r="I16" s="614">
        <v>8.1999999999999993</v>
      </c>
      <c r="J16" s="613">
        <v>8.3000000000000007</v>
      </c>
      <c r="K16" s="613">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4">
        <f t="shared" si="0"/>
        <v>41.1</v>
      </c>
      <c r="BS16" s="615" t="s">
        <v>402</v>
      </c>
    </row>
    <row r="17" spans="1:71" x14ac:dyDescent="0.25">
      <c r="A17" s="482">
        <v>8</v>
      </c>
      <c r="B17" s="611" t="s">
        <v>1446</v>
      </c>
      <c r="C17" s="617" t="s">
        <v>200</v>
      </c>
      <c r="D17" s="612" t="s">
        <v>20</v>
      </c>
      <c r="E17" s="614">
        <f>+VLOOKUP(C17,'Erection Compiled'!$C$7:$J$333,7,FALSE)</f>
        <v>0</v>
      </c>
      <c r="F17" s="483">
        <v>45870</v>
      </c>
      <c r="G17" s="616">
        <v>45875</v>
      </c>
      <c r="H17" s="631">
        <v>6.2</v>
      </c>
      <c r="I17" s="631">
        <v>6.2</v>
      </c>
      <c r="J17" s="631">
        <v>7.2</v>
      </c>
      <c r="K17" s="631">
        <v>6.9</v>
      </c>
      <c r="L17" s="631">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4">
        <f t="shared" si="0"/>
        <v>38.799999999999997</v>
      </c>
      <c r="BS17" s="615" t="s">
        <v>402</v>
      </c>
    </row>
    <row r="18" spans="1:71" x14ac:dyDescent="0.25">
      <c r="A18" s="482">
        <v>9</v>
      </c>
      <c r="B18" s="611" t="s">
        <v>1367</v>
      </c>
      <c r="C18" s="617" t="s">
        <v>454</v>
      </c>
      <c r="D18" s="612" t="s">
        <v>231</v>
      </c>
      <c r="E18" s="614">
        <f>+VLOOKUP(C18,'Erection Compiled'!$C$7:$J$333,7,FALSE)</f>
        <v>0</v>
      </c>
      <c r="F18" s="483">
        <v>45863</v>
      </c>
      <c r="G18" s="616">
        <v>45878</v>
      </c>
      <c r="H18" s="613">
        <v>2.9</v>
      </c>
      <c r="I18" s="614">
        <v>2.7</v>
      </c>
      <c r="J18" s="613">
        <v>3.2</v>
      </c>
      <c r="K18" s="613">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4">
        <f t="shared" si="0"/>
        <v>27.6</v>
      </c>
      <c r="BS18" s="615" t="s">
        <v>402</v>
      </c>
    </row>
    <row r="19" spans="1:71" x14ac:dyDescent="0.25">
      <c r="A19" s="482">
        <v>10</v>
      </c>
      <c r="B19" s="611" t="s">
        <v>1445</v>
      </c>
      <c r="C19" s="617" t="s">
        <v>181</v>
      </c>
      <c r="D19" s="612" t="s">
        <v>231</v>
      </c>
      <c r="E19" s="614">
        <f>+VLOOKUP(C19,'Erection Compiled'!$C$7:$J$333,7,FALSE)</f>
        <v>0</v>
      </c>
      <c r="F19" s="483">
        <v>45869</v>
      </c>
      <c r="G19" s="616">
        <v>45878</v>
      </c>
      <c r="H19" s="613">
        <v>3.3</v>
      </c>
      <c r="I19" s="614">
        <v>3.8</v>
      </c>
      <c r="J19" s="613">
        <v>3.2</v>
      </c>
      <c r="K19" s="613">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4">
        <f t="shared" si="0"/>
        <v>34.799999999999997</v>
      </c>
      <c r="BS19" s="615" t="s">
        <v>402</v>
      </c>
    </row>
    <row r="20" spans="1:71" x14ac:dyDescent="0.25">
      <c r="A20" s="482">
        <v>11</v>
      </c>
      <c r="B20" s="611" t="s">
        <v>1435</v>
      </c>
      <c r="C20" s="617" t="s">
        <v>669</v>
      </c>
      <c r="D20" s="612" t="str">
        <f>+VLOOKUP(C20,Foundation!$C$8:$D$493,2,FALSE)</f>
        <v>DA+9</v>
      </c>
      <c r="E20" s="614">
        <f>+VLOOKUP(C20,'Erection Compiled'!$C$7:$J$333,7,FALSE)</f>
        <v>0</v>
      </c>
      <c r="F20" s="483">
        <v>45873</v>
      </c>
      <c r="G20" s="616">
        <v>45878</v>
      </c>
      <c r="H20" s="613"/>
      <c r="I20" s="614"/>
      <c r="J20" s="613"/>
      <c r="K20" s="613">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4">
        <f t="shared" si="0"/>
        <v>47.199999999999996</v>
      </c>
      <c r="BS20" s="615" t="s">
        <v>402</v>
      </c>
    </row>
    <row r="21" spans="1:71" x14ac:dyDescent="0.25">
      <c r="A21" s="482">
        <v>12</v>
      </c>
      <c r="B21" s="611" t="s">
        <v>1390</v>
      </c>
      <c r="C21" s="617" t="s">
        <v>464</v>
      </c>
      <c r="D21" s="612" t="str">
        <f>+VLOOKUP(C21,Foundation!$C$8:$D$493,2,FALSE)</f>
        <v>DA+0</v>
      </c>
      <c r="E21" s="614">
        <f>+VLOOKUP(C21,'Erection Compiled'!$C$7:$J$333,7,FALSE)</f>
        <v>0</v>
      </c>
      <c r="F21" s="483">
        <v>45873</v>
      </c>
      <c r="G21" s="616">
        <v>45878</v>
      </c>
      <c r="H21" s="613"/>
      <c r="I21" s="614"/>
      <c r="J21" s="613"/>
      <c r="K21" s="613">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4">
        <f t="shared" si="0"/>
        <v>37.5</v>
      </c>
      <c r="BS21" s="615" t="s">
        <v>402</v>
      </c>
    </row>
    <row r="22" spans="1:71" x14ac:dyDescent="0.25">
      <c r="A22" s="482">
        <v>13</v>
      </c>
      <c r="B22" s="611" t="s">
        <v>1390</v>
      </c>
      <c r="C22" s="617" t="s">
        <v>76</v>
      </c>
      <c r="D22" s="612" t="str">
        <f>+VLOOKUP(C22,Foundation!$C$8:$D$493,2,FALSE)</f>
        <v>DB1+0</v>
      </c>
      <c r="E22" s="614">
        <f>+VLOOKUP(C22,'Erection Compiled'!$C$7:$J$333,7,FALSE)</f>
        <v>0</v>
      </c>
      <c r="F22" s="483">
        <v>45868</v>
      </c>
      <c r="G22" s="616">
        <v>45881</v>
      </c>
      <c r="H22" s="631">
        <v>2.8</v>
      </c>
      <c r="I22" s="631">
        <v>5.0999999999999996</v>
      </c>
      <c r="J22" s="631">
        <v>5.2</v>
      </c>
      <c r="K22" s="631">
        <v>4.5</v>
      </c>
      <c r="L22" s="631">
        <v>4.5999999999999996</v>
      </c>
      <c r="M22" s="631">
        <v>4.3</v>
      </c>
      <c r="N22" s="631">
        <v>5.0999999999999996</v>
      </c>
      <c r="O22" s="631">
        <v>4.3</v>
      </c>
      <c r="P22" s="631">
        <v>4.8</v>
      </c>
      <c r="Q22" s="631">
        <v>5.4</v>
      </c>
      <c r="R22" s="631">
        <v>4.9000000000000004</v>
      </c>
      <c r="S22" s="631">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4">
        <f t="shared" si="0"/>
        <v>57.599999999999994</v>
      </c>
      <c r="BS22" s="615" t="s">
        <v>402</v>
      </c>
    </row>
    <row r="23" spans="1:71" x14ac:dyDescent="0.25">
      <c r="A23" s="482">
        <v>14</v>
      </c>
      <c r="B23" s="611" t="s">
        <v>1447</v>
      </c>
      <c r="C23" s="617" t="s">
        <v>444</v>
      </c>
      <c r="D23" s="612" t="s">
        <v>239</v>
      </c>
      <c r="E23" s="614">
        <f>+VLOOKUP(C23,'Erection Compiled'!$C$7:$J$333,7,FALSE)</f>
        <v>0</v>
      </c>
      <c r="F23" s="483">
        <v>45867</v>
      </c>
      <c r="G23" s="616">
        <v>45882</v>
      </c>
      <c r="H23" s="631">
        <v>3.3</v>
      </c>
      <c r="I23" s="631">
        <v>3.6</v>
      </c>
      <c r="J23" s="631">
        <v>3.8</v>
      </c>
      <c r="K23" s="631">
        <v>4.9000000000000004</v>
      </c>
      <c r="L23" s="631">
        <v>5.0999999999999996</v>
      </c>
      <c r="M23" s="631">
        <v>5.2</v>
      </c>
      <c r="N23" s="631">
        <v>5.3</v>
      </c>
      <c r="O23" s="631">
        <v>5.7</v>
      </c>
      <c r="P23" s="631">
        <v>5.5</v>
      </c>
      <c r="Q23" s="631">
        <v>5.9</v>
      </c>
      <c r="R23" s="631">
        <v>6.2</v>
      </c>
      <c r="S23" s="631">
        <v>5.6</v>
      </c>
      <c r="T23" s="631">
        <v>6.3</v>
      </c>
      <c r="U23" s="631"/>
      <c r="V23" s="631"/>
      <c r="W23" s="631"/>
      <c r="X23" s="631"/>
      <c r="Y23" s="631"/>
      <c r="Z23" s="631"/>
      <c r="AA23" s="631"/>
      <c r="AB23" s="631"/>
      <c r="AC23" s="631"/>
      <c r="AD23" s="631"/>
      <c r="AE23" s="631"/>
      <c r="AF23" s="631"/>
      <c r="AG23" s="631"/>
      <c r="AH23" s="631"/>
      <c r="AI23" s="631"/>
      <c r="AJ23" s="631"/>
      <c r="AK23" s="631"/>
      <c r="AL23" s="631"/>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4">
        <f t="shared" si="0"/>
        <v>66.400000000000006</v>
      </c>
      <c r="BS23" s="615" t="s">
        <v>402</v>
      </c>
    </row>
    <row r="24" spans="1:71" x14ac:dyDescent="0.25">
      <c r="A24" s="482">
        <v>15</v>
      </c>
      <c r="B24" s="611" t="s">
        <v>1482</v>
      </c>
      <c r="C24" s="617" t="s">
        <v>744</v>
      </c>
      <c r="D24" s="612" t="str">
        <f>+VLOOKUP(C24,Foundation!$C$8:$D$493,2,FALSE)</f>
        <v>DA+6</v>
      </c>
      <c r="E24" s="614">
        <f>+VLOOKUP(C24,'Erection Compiled'!$C$7:$J$333,7,FALSE)</f>
        <v>0</v>
      </c>
      <c r="F24" s="483">
        <v>45876</v>
      </c>
      <c r="G24" s="616">
        <v>45882</v>
      </c>
      <c r="H24" s="631"/>
      <c r="I24" s="631"/>
      <c r="J24" s="631"/>
      <c r="K24" s="631"/>
      <c r="L24" s="631"/>
      <c r="M24" s="631"/>
      <c r="N24" s="631">
        <v>5.7</v>
      </c>
      <c r="O24" s="631">
        <v>6.9</v>
      </c>
      <c r="P24" s="631">
        <v>6.2</v>
      </c>
      <c r="Q24" s="631">
        <v>6.8</v>
      </c>
      <c r="R24" s="631">
        <v>6.1</v>
      </c>
      <c r="S24" s="631">
        <v>7.2</v>
      </c>
      <c r="T24" s="631">
        <v>6.2</v>
      </c>
      <c r="U24" s="631"/>
      <c r="V24" s="631"/>
      <c r="W24" s="631"/>
      <c r="X24" s="631"/>
      <c r="Y24" s="631"/>
      <c r="Z24" s="631"/>
      <c r="AA24" s="631"/>
      <c r="AB24" s="631"/>
      <c r="AC24" s="631"/>
      <c r="AD24" s="631"/>
      <c r="AE24" s="631"/>
      <c r="AF24" s="631"/>
      <c r="AG24" s="631"/>
      <c r="AH24" s="631"/>
      <c r="AI24" s="631"/>
      <c r="AJ24" s="631"/>
      <c r="AK24" s="631"/>
      <c r="AL24" s="631"/>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4">
        <f t="shared" si="0"/>
        <v>45.100000000000009</v>
      </c>
      <c r="BS24" s="615" t="s">
        <v>402</v>
      </c>
    </row>
    <row r="25" spans="1:71" x14ac:dyDescent="0.25">
      <c r="A25" s="482">
        <v>16</v>
      </c>
      <c r="B25" s="611" t="s">
        <v>1438</v>
      </c>
      <c r="C25" s="617" t="s">
        <v>679</v>
      </c>
      <c r="D25" s="612" t="str">
        <f>+VLOOKUP(C25,Foundation!$C$8:$D$493,2,FALSE)</f>
        <v>DA+9</v>
      </c>
      <c r="E25" s="614">
        <f>+VLOOKUP(C25,'Erection Compiled'!$C$7:$J$333,7,FALSE)</f>
        <v>0</v>
      </c>
      <c r="F25" s="483">
        <v>45873</v>
      </c>
      <c r="G25" s="616">
        <v>45885</v>
      </c>
      <c r="H25" s="631"/>
      <c r="I25" s="631"/>
      <c r="J25" s="631"/>
      <c r="K25" s="631">
        <v>3.1</v>
      </c>
      <c r="L25" s="631">
        <v>3.4</v>
      </c>
      <c r="M25" s="631">
        <v>4.9000000000000004</v>
      </c>
      <c r="N25" s="631">
        <v>2.1</v>
      </c>
      <c r="O25" s="631">
        <v>3.2</v>
      </c>
      <c r="P25" s="631">
        <v>3.8</v>
      </c>
      <c r="Q25" s="631">
        <v>4.0999999999999996</v>
      </c>
      <c r="R25" s="631">
        <v>4.0999999999999996</v>
      </c>
      <c r="S25" s="631">
        <v>4.7</v>
      </c>
      <c r="T25" s="631">
        <v>4.9000000000000004</v>
      </c>
      <c r="U25" s="631">
        <v>4.0999999999999996</v>
      </c>
      <c r="V25" s="631"/>
      <c r="W25" s="631">
        <v>4.7</v>
      </c>
      <c r="X25" s="631"/>
      <c r="Y25" s="631"/>
      <c r="Z25" s="631"/>
      <c r="AA25" s="631"/>
      <c r="AB25" s="631"/>
      <c r="AC25" s="631"/>
      <c r="AD25" s="631"/>
      <c r="AE25" s="631"/>
      <c r="AF25" s="631"/>
      <c r="AG25" s="631"/>
      <c r="AH25" s="631"/>
      <c r="AI25" s="631"/>
      <c r="AJ25" s="631"/>
      <c r="AK25" s="631"/>
      <c r="AL25" s="631"/>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4">
        <f t="shared" si="0"/>
        <v>47.100000000000009</v>
      </c>
      <c r="BS25" s="615" t="s">
        <v>402</v>
      </c>
    </row>
    <row r="26" spans="1:71" x14ac:dyDescent="0.25">
      <c r="A26" s="482">
        <v>17</v>
      </c>
      <c r="B26" s="611" t="s">
        <v>1483</v>
      </c>
      <c r="C26" s="617" t="s">
        <v>670</v>
      </c>
      <c r="D26" s="612" t="str">
        <f>+VLOOKUP(C26,Foundation!$C$8:$D$493,2,FALSE)</f>
        <v>DB1+3</v>
      </c>
      <c r="E26" s="614">
        <f>+VLOOKUP(C26,'Erection Compiled'!$C$7:$J$333,7,FALSE)</f>
        <v>0</v>
      </c>
      <c r="F26" s="483">
        <v>45878</v>
      </c>
      <c r="G26" s="616">
        <v>45885</v>
      </c>
      <c r="H26" s="631"/>
      <c r="I26" s="631"/>
      <c r="J26" s="631"/>
      <c r="K26" s="631"/>
      <c r="L26" s="631"/>
      <c r="M26" s="631"/>
      <c r="N26" s="631"/>
      <c r="O26" s="631"/>
      <c r="P26" s="631">
        <v>6.8</v>
      </c>
      <c r="Q26" s="631">
        <v>9.3000000000000007</v>
      </c>
      <c r="R26" s="631">
        <v>9.6999999999999993</v>
      </c>
      <c r="S26" s="631">
        <v>8.1</v>
      </c>
      <c r="T26" s="631">
        <v>8.3000000000000007</v>
      </c>
      <c r="U26" s="631">
        <v>8.1999999999999993</v>
      </c>
      <c r="V26" s="631"/>
      <c r="W26" s="631">
        <v>9.6999999999999993</v>
      </c>
      <c r="X26" s="631"/>
      <c r="Y26" s="631"/>
      <c r="Z26" s="631"/>
      <c r="AA26" s="631"/>
      <c r="AB26" s="631"/>
      <c r="AC26" s="631"/>
      <c r="AD26" s="631"/>
      <c r="AE26" s="631"/>
      <c r="AF26" s="631"/>
      <c r="AG26" s="631"/>
      <c r="AH26" s="631"/>
      <c r="AI26" s="631"/>
      <c r="AJ26" s="631"/>
      <c r="AK26" s="631"/>
      <c r="AL26" s="631"/>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4">
        <f t="shared" si="0"/>
        <v>60.100000000000009</v>
      </c>
      <c r="BS26" s="615" t="s">
        <v>402</v>
      </c>
    </row>
    <row r="27" spans="1:71" x14ac:dyDescent="0.25">
      <c r="A27" s="482">
        <v>18</v>
      </c>
      <c r="B27" s="611" t="s">
        <v>1478</v>
      </c>
      <c r="C27" s="617" t="s">
        <v>447</v>
      </c>
      <c r="D27" s="612" t="str">
        <f>+VLOOKUP(C27,Foundation!$C$8:$D$493,2,FALSE)</f>
        <v>DA+3</v>
      </c>
      <c r="E27" s="614">
        <f>+VLOOKUP(C27,'Erection Compiled'!$C$7:$J$333,7,FALSE)</f>
        <v>0</v>
      </c>
      <c r="F27" s="483">
        <v>45873</v>
      </c>
      <c r="G27" s="616">
        <v>45886</v>
      </c>
      <c r="H27" s="631"/>
      <c r="I27" s="631"/>
      <c r="J27" s="631"/>
      <c r="K27" s="631">
        <v>2.7714285714285714</v>
      </c>
      <c r="L27" s="631">
        <v>2.7714285714285714</v>
      </c>
      <c r="M27" s="631">
        <v>2.7714285714285714</v>
      </c>
      <c r="N27" s="631">
        <v>2.7714285714285714</v>
      </c>
      <c r="O27" s="631">
        <v>2.7714285714285714</v>
      </c>
      <c r="P27" s="631">
        <v>2.7714285714285714</v>
      </c>
      <c r="Q27" s="631">
        <v>2.7714285714285714</v>
      </c>
      <c r="R27" s="631">
        <v>2.7714285714285714</v>
      </c>
      <c r="S27" s="631">
        <v>2.7714285714285714</v>
      </c>
      <c r="T27" s="631">
        <v>2.7714285714285714</v>
      </c>
      <c r="U27" s="631">
        <v>2.7714285714285714</v>
      </c>
      <c r="V27" s="631">
        <v>2.7714285714285714</v>
      </c>
      <c r="W27" s="631">
        <v>2.7714285714285714</v>
      </c>
      <c r="X27" s="631">
        <v>2.7714285714285714</v>
      </c>
      <c r="Y27" s="631"/>
      <c r="Z27" s="631"/>
      <c r="AA27" s="631"/>
      <c r="AB27" s="631"/>
      <c r="AC27" s="631"/>
      <c r="AD27" s="631"/>
      <c r="AE27" s="631"/>
      <c r="AF27" s="631"/>
      <c r="AG27" s="631"/>
      <c r="AH27" s="631"/>
      <c r="AI27" s="631"/>
      <c r="AJ27" s="631"/>
      <c r="AK27" s="631"/>
      <c r="AL27" s="631"/>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4">
        <f t="shared" si="0"/>
        <v>38.800000000000004</v>
      </c>
      <c r="BS27" s="615" t="s">
        <v>402</v>
      </c>
    </row>
    <row r="28" spans="1:71" ht="25.5" x14ac:dyDescent="0.25">
      <c r="A28" s="482">
        <v>19</v>
      </c>
      <c r="B28" s="611" t="s">
        <v>1444</v>
      </c>
      <c r="C28" s="617" t="s">
        <v>676</v>
      </c>
      <c r="D28" s="612" t="str">
        <f>+VLOOKUP(C28,Foundation!$C$8:$D$493,2,FALSE)</f>
        <v>DC2+0</v>
      </c>
      <c r="E28" s="614">
        <f>+VLOOKUP(C28,'Erection Compiled'!$C$7:$J$333,7,FALSE)</f>
        <v>0</v>
      </c>
      <c r="F28" s="483">
        <v>45875</v>
      </c>
      <c r="G28" s="616">
        <v>45886</v>
      </c>
      <c r="H28" s="631"/>
      <c r="I28" s="631"/>
      <c r="J28" s="631"/>
      <c r="K28" s="631"/>
      <c r="L28" s="631"/>
      <c r="M28" s="631">
        <v>5.5317499999999997</v>
      </c>
      <c r="N28" s="631">
        <v>5.5317499999999997</v>
      </c>
      <c r="O28" s="631">
        <v>5.5317499999999997</v>
      </c>
      <c r="P28" s="631">
        <v>5.5317499999999997</v>
      </c>
      <c r="Q28" s="631">
        <v>5.5317499999999997</v>
      </c>
      <c r="R28" s="631">
        <v>5.5317499999999997</v>
      </c>
      <c r="S28" s="631">
        <v>5.5317499999999997</v>
      </c>
      <c r="T28" s="631">
        <v>5.5317499999999997</v>
      </c>
      <c r="U28" s="631">
        <v>5.5317499999999997</v>
      </c>
      <c r="V28" s="631">
        <v>5.5317499999999997</v>
      </c>
      <c r="W28" s="631">
        <v>5.5317499999999997</v>
      </c>
      <c r="X28" s="631">
        <v>5.5317499999999997</v>
      </c>
      <c r="Y28" s="631"/>
      <c r="Z28" s="631"/>
      <c r="AA28" s="631"/>
      <c r="AB28" s="631"/>
      <c r="AC28" s="631"/>
      <c r="AD28" s="631"/>
      <c r="AE28" s="631"/>
      <c r="AF28" s="631"/>
      <c r="AG28" s="631"/>
      <c r="AH28" s="631"/>
      <c r="AI28" s="631"/>
      <c r="AJ28" s="631"/>
      <c r="AK28" s="631"/>
      <c r="AL28" s="631"/>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4">
        <f t="shared" si="0"/>
        <v>66.381000000000014</v>
      </c>
      <c r="BS28" s="615" t="s">
        <v>402</v>
      </c>
    </row>
    <row r="29" spans="1:71" x14ac:dyDescent="0.25">
      <c r="A29" s="482">
        <v>20</v>
      </c>
      <c r="B29" s="611" t="s">
        <v>1446</v>
      </c>
      <c r="C29" s="617" t="s">
        <v>202</v>
      </c>
      <c r="D29" s="612" t="str">
        <f>+VLOOKUP(C29,Foundation!$C$8:$D$493,2,FALSE)</f>
        <v>DA+3</v>
      </c>
      <c r="E29" s="614">
        <f>+VLOOKUP(C29,'Erection Compiled'!$C$7:$J$333,7,FALSE)</f>
        <v>0</v>
      </c>
      <c r="F29" s="483">
        <v>45875</v>
      </c>
      <c r="G29" s="616">
        <v>45886</v>
      </c>
      <c r="H29" s="631"/>
      <c r="I29" s="631"/>
      <c r="J29" s="631"/>
      <c r="K29" s="631"/>
      <c r="L29" s="631"/>
      <c r="M29" s="631">
        <v>3.2333333333333329</v>
      </c>
      <c r="N29" s="631">
        <v>3.2333333333333329</v>
      </c>
      <c r="O29" s="631">
        <v>3.2333333333333329</v>
      </c>
      <c r="P29" s="631">
        <v>3.2333333333333329</v>
      </c>
      <c r="Q29" s="631">
        <v>3.2333333333333329</v>
      </c>
      <c r="R29" s="631">
        <v>3.2333333333333329</v>
      </c>
      <c r="S29" s="631">
        <v>3.2333333333333329</v>
      </c>
      <c r="T29" s="631">
        <v>3.2333333333333329</v>
      </c>
      <c r="U29" s="631">
        <v>3.2333333333333329</v>
      </c>
      <c r="V29" s="631">
        <v>3.2333333333333329</v>
      </c>
      <c r="W29" s="631">
        <v>3.2333333333333329</v>
      </c>
      <c r="X29" s="631">
        <v>3.2333333333333329</v>
      </c>
      <c r="Y29" s="631"/>
      <c r="Z29" s="631"/>
      <c r="AA29" s="631"/>
      <c r="AB29" s="631"/>
      <c r="AC29" s="631"/>
      <c r="AD29" s="631"/>
      <c r="AE29" s="631"/>
      <c r="AF29" s="631"/>
      <c r="AG29" s="631"/>
      <c r="AH29" s="631"/>
      <c r="AI29" s="631"/>
      <c r="AJ29" s="631"/>
      <c r="AK29" s="631"/>
      <c r="AL29" s="631"/>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4">
        <f t="shared" si="0"/>
        <v>38.800000000000004</v>
      </c>
      <c r="BS29" s="615" t="s">
        <v>402</v>
      </c>
    </row>
    <row r="30" spans="1:71" x14ac:dyDescent="0.25">
      <c r="A30" s="482">
        <v>21</v>
      </c>
      <c r="B30" s="611" t="s">
        <v>1488</v>
      </c>
      <c r="C30" s="617" t="s">
        <v>67</v>
      </c>
      <c r="D30" s="612" t="str">
        <f>+VLOOKUP(C30,Foundation!$C$8:$D$493,2,FALSE)</f>
        <v>DA+3</v>
      </c>
      <c r="E30" s="614">
        <f>+VLOOKUP(C30,'Erection Compiled'!$C$7:$J$333,7,FALSE)</f>
        <v>0</v>
      </c>
      <c r="F30" s="483">
        <v>45878</v>
      </c>
      <c r="G30" s="616">
        <v>45886</v>
      </c>
      <c r="H30" s="631"/>
      <c r="I30" s="631"/>
      <c r="J30" s="631"/>
      <c r="K30" s="631"/>
      <c r="L30" s="631"/>
      <c r="M30" s="631"/>
      <c r="N30" s="631"/>
      <c r="O30" s="631"/>
      <c r="P30" s="631">
        <v>4.3111111111111109</v>
      </c>
      <c r="Q30" s="631">
        <v>4.3111111111111109</v>
      </c>
      <c r="R30" s="631">
        <v>4.3111111111111109</v>
      </c>
      <c r="S30" s="631">
        <v>4.3111111111111109</v>
      </c>
      <c r="T30" s="631">
        <v>4.3111111111111109</v>
      </c>
      <c r="U30" s="631">
        <v>4.3111111111111109</v>
      </c>
      <c r="V30" s="631">
        <v>4.3111111111111109</v>
      </c>
      <c r="W30" s="631">
        <v>4.3111111111111109</v>
      </c>
      <c r="X30" s="631">
        <v>4.3111111111111109</v>
      </c>
      <c r="Y30" s="631"/>
      <c r="Z30" s="631"/>
      <c r="AA30" s="631"/>
      <c r="AB30" s="631"/>
      <c r="AC30" s="631"/>
      <c r="AD30" s="631"/>
      <c r="AE30" s="631"/>
      <c r="AF30" s="631"/>
      <c r="AG30" s="631"/>
      <c r="AH30" s="631"/>
      <c r="AI30" s="631"/>
      <c r="AJ30" s="631"/>
      <c r="AK30" s="631"/>
      <c r="AL30" s="631"/>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4">
        <f t="shared" si="0"/>
        <v>38.799999999999997</v>
      </c>
      <c r="BS30" s="615" t="s">
        <v>402</v>
      </c>
    </row>
    <row r="31" spans="1:71" x14ac:dyDescent="0.25">
      <c r="A31" s="482">
        <v>22</v>
      </c>
      <c r="B31" s="611" t="s">
        <v>1490</v>
      </c>
      <c r="C31" s="617" t="s">
        <v>552</v>
      </c>
      <c r="D31" s="612" t="str">
        <f>+VLOOKUP(C31,Foundation!$C$8:$D$493,2,FALSE)</f>
        <v>DA+3</v>
      </c>
      <c r="E31" s="614">
        <f>+VLOOKUP(C31,'Erection Compiled'!$C$7:$J$333,7,FALSE)</f>
        <v>0</v>
      </c>
      <c r="F31" s="483">
        <v>45879</v>
      </c>
      <c r="G31" s="616">
        <v>45886</v>
      </c>
      <c r="H31" s="631"/>
      <c r="I31" s="631"/>
      <c r="J31" s="631"/>
      <c r="K31" s="631"/>
      <c r="L31" s="631"/>
      <c r="M31" s="631"/>
      <c r="N31" s="631"/>
      <c r="O31" s="631"/>
      <c r="P31" s="631"/>
      <c r="Q31" s="631">
        <v>4.8499999999999996</v>
      </c>
      <c r="R31" s="631">
        <v>4.8499999999999996</v>
      </c>
      <c r="S31" s="631">
        <v>4.8499999999999996</v>
      </c>
      <c r="T31" s="631">
        <v>4.8499999999999996</v>
      </c>
      <c r="U31" s="631">
        <v>4.8499999999999996</v>
      </c>
      <c r="V31" s="631">
        <v>4.8499999999999996</v>
      </c>
      <c r="W31" s="631">
        <v>4.8499999999999996</v>
      </c>
      <c r="X31" s="631">
        <v>4.8499999999999996</v>
      </c>
      <c r="Y31" s="631"/>
      <c r="Z31" s="631"/>
      <c r="AA31" s="631"/>
      <c r="AB31" s="631"/>
      <c r="AC31" s="631"/>
      <c r="AD31" s="631"/>
      <c r="AE31" s="631"/>
      <c r="AF31" s="631"/>
      <c r="AG31" s="631"/>
      <c r="AH31" s="631"/>
      <c r="AI31" s="631"/>
      <c r="AJ31" s="631"/>
      <c r="AK31" s="631"/>
      <c r="AL31" s="631"/>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4">
        <f t="shared" si="0"/>
        <v>38.800000000000004</v>
      </c>
      <c r="BS31" s="615" t="s">
        <v>402</v>
      </c>
    </row>
    <row r="32" spans="1:71" x14ac:dyDescent="0.25">
      <c r="A32" s="482">
        <v>23</v>
      </c>
      <c r="B32" s="611" t="s">
        <v>884</v>
      </c>
      <c r="C32" s="617" t="s">
        <v>743</v>
      </c>
      <c r="D32" s="612" t="str">
        <f>+VLOOKUP(C32,Foundation!$C$8:$D$493,2,FALSE)</f>
        <v>DA+0</v>
      </c>
      <c r="E32" s="614">
        <f>+VLOOKUP(C32,'Erection Compiled'!$C$7:$J$333,7,FALSE)</f>
        <v>0</v>
      </c>
      <c r="F32" s="483">
        <v>45882</v>
      </c>
      <c r="G32" s="616">
        <v>45886</v>
      </c>
      <c r="H32" s="631"/>
      <c r="I32" s="631"/>
      <c r="J32" s="631"/>
      <c r="K32" s="631"/>
      <c r="L32" s="631"/>
      <c r="M32" s="631"/>
      <c r="N32" s="631"/>
      <c r="O32" s="631"/>
      <c r="P32" s="631"/>
      <c r="Q32" s="631"/>
      <c r="R32" s="631"/>
      <c r="S32" s="631"/>
      <c r="T32" s="631">
        <v>7.5</v>
      </c>
      <c r="U32" s="631">
        <v>7.5</v>
      </c>
      <c r="V32" s="631">
        <v>7.5</v>
      </c>
      <c r="W32" s="631">
        <v>7.5</v>
      </c>
      <c r="X32" s="631">
        <v>7.5</v>
      </c>
      <c r="Y32" s="631"/>
      <c r="Z32" s="631"/>
      <c r="AA32" s="631"/>
      <c r="AB32" s="631"/>
      <c r="AC32" s="631"/>
      <c r="AD32" s="631"/>
      <c r="AE32" s="631"/>
      <c r="AF32" s="631"/>
      <c r="AG32" s="631"/>
      <c r="AH32" s="631"/>
      <c r="AI32" s="631"/>
      <c r="AJ32" s="631"/>
      <c r="AK32" s="631"/>
      <c r="AL32" s="631"/>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4">
        <f t="shared" si="0"/>
        <v>37.5</v>
      </c>
      <c r="BS32" s="615" t="s">
        <v>402</v>
      </c>
    </row>
    <row r="33" spans="1:71" x14ac:dyDescent="0.25">
      <c r="A33" s="482">
        <v>24</v>
      </c>
      <c r="B33" s="611" t="s">
        <v>1493</v>
      </c>
      <c r="C33" s="617" t="s">
        <v>573</v>
      </c>
      <c r="D33" s="612" t="str">
        <f>+VLOOKUP(C33,Foundation!$C$8:$D$493,2,FALSE)</f>
        <v>DA+3</v>
      </c>
      <c r="E33" s="614">
        <f>+VLOOKUP(C33,'Erection Compiled'!$C$7:$J$333,7,FALSE)</f>
        <v>0</v>
      </c>
      <c r="F33" s="483">
        <v>45881</v>
      </c>
      <c r="G33" s="616">
        <v>45887</v>
      </c>
      <c r="H33" s="631"/>
      <c r="I33" s="631"/>
      <c r="J33" s="631"/>
      <c r="K33" s="631"/>
      <c r="L33" s="631"/>
      <c r="M33" s="631"/>
      <c r="N33" s="631"/>
      <c r="O33" s="631"/>
      <c r="P33" s="631"/>
      <c r="Q33" s="631"/>
      <c r="R33" s="631"/>
      <c r="S33" s="631">
        <v>5.5428571428571427</v>
      </c>
      <c r="T33" s="631">
        <v>5.5428571428571427</v>
      </c>
      <c r="U33" s="631">
        <v>5.5428571428571427</v>
      </c>
      <c r="V33" s="631">
        <v>5.5428571428571427</v>
      </c>
      <c r="W33" s="631">
        <v>5.5428571428571427</v>
      </c>
      <c r="X33" s="631">
        <v>5.5428571428571427</v>
      </c>
      <c r="Y33" s="631">
        <v>5.5428571428571427</v>
      </c>
      <c r="Z33" s="631"/>
      <c r="AA33" s="631"/>
      <c r="AB33" s="631"/>
      <c r="AC33" s="631"/>
      <c r="AD33" s="631"/>
      <c r="AE33" s="631"/>
      <c r="AF33" s="631"/>
      <c r="AG33" s="631"/>
      <c r="AH33" s="631"/>
      <c r="AI33" s="631"/>
      <c r="AJ33" s="631"/>
      <c r="AK33" s="631"/>
      <c r="AL33" s="631"/>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4">
        <f t="shared" si="0"/>
        <v>38.800000000000004</v>
      </c>
      <c r="BS33" s="615" t="s">
        <v>402</v>
      </c>
    </row>
    <row r="34" spans="1:71" x14ac:dyDescent="0.25">
      <c r="A34" s="482">
        <v>25</v>
      </c>
      <c r="B34" s="611" t="s">
        <v>1496</v>
      </c>
      <c r="C34" s="617" t="s">
        <v>505</v>
      </c>
      <c r="D34" s="612" t="str">
        <f>+VLOOKUP(C34,Foundation!$C$8:$D$493,2,FALSE)</f>
        <v>DA+3</v>
      </c>
      <c r="E34" s="614">
        <f>+VLOOKUP(C34,'Erection Compiled'!$C$7:$J$333,7,FALSE)</f>
        <v>0</v>
      </c>
      <c r="F34" s="483">
        <v>45882</v>
      </c>
      <c r="G34" s="616">
        <v>45887</v>
      </c>
      <c r="H34" s="631"/>
      <c r="I34" s="631"/>
      <c r="J34" s="631"/>
      <c r="K34" s="631"/>
      <c r="L34" s="631"/>
      <c r="M34" s="631"/>
      <c r="N34" s="631"/>
      <c r="O34" s="631"/>
      <c r="P34" s="631"/>
      <c r="Q34" s="631"/>
      <c r="R34" s="631"/>
      <c r="S34" s="631"/>
      <c r="T34" s="631">
        <v>6.4666666666666659</v>
      </c>
      <c r="U34" s="631">
        <v>6.4666666666666659</v>
      </c>
      <c r="V34" s="631">
        <v>6.4666666666666659</v>
      </c>
      <c r="W34" s="631">
        <v>6.4666666666666659</v>
      </c>
      <c r="X34" s="631">
        <v>6.4666666666666659</v>
      </c>
      <c r="Y34" s="631">
        <v>6.4666666666666659</v>
      </c>
      <c r="Z34" s="631"/>
      <c r="AA34" s="631"/>
      <c r="AB34" s="631"/>
      <c r="AC34" s="631"/>
      <c r="AD34" s="631"/>
      <c r="AE34" s="631"/>
      <c r="AF34" s="631"/>
      <c r="AG34" s="631"/>
      <c r="AH34" s="631"/>
      <c r="AI34" s="631"/>
      <c r="AJ34" s="631"/>
      <c r="AK34" s="631"/>
      <c r="AL34" s="631"/>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4">
        <f t="shared" si="0"/>
        <v>38.799999999999997</v>
      </c>
      <c r="BS34" s="615" t="s">
        <v>402</v>
      </c>
    </row>
    <row r="35" spans="1:71" x14ac:dyDescent="0.25">
      <c r="A35" s="482">
        <v>26</v>
      </c>
      <c r="B35" s="611" t="s">
        <v>1479</v>
      </c>
      <c r="C35" s="617" t="s">
        <v>449</v>
      </c>
      <c r="D35" s="612" t="str">
        <f>+VLOOKUP(C35,Foundation!$C$8:$D$493,2,FALSE)</f>
        <v>DA+3</v>
      </c>
      <c r="E35" s="614">
        <f>+VLOOKUP(C35,'Erection Compiled'!$C$7:$J$333,7,FALSE)</f>
        <v>0</v>
      </c>
      <c r="F35" s="483">
        <v>45873</v>
      </c>
      <c r="G35" s="616">
        <v>45888</v>
      </c>
      <c r="H35" s="631"/>
      <c r="I35" s="631"/>
      <c r="J35" s="631"/>
      <c r="K35" s="631">
        <v>2.2000000000000002</v>
      </c>
      <c r="L35" s="631">
        <v>2.5</v>
      </c>
      <c r="M35" s="631">
        <v>2.5</v>
      </c>
      <c r="N35" s="631">
        <v>2.8</v>
      </c>
      <c r="O35" s="631">
        <v>2.9</v>
      </c>
      <c r="P35" s="631">
        <v>2.1</v>
      </c>
      <c r="Q35" s="631">
        <v>2.7</v>
      </c>
      <c r="R35" s="631">
        <v>3.0999999999999996</v>
      </c>
      <c r="S35" s="631">
        <v>1.9</v>
      </c>
      <c r="T35" s="631">
        <v>2.4</v>
      </c>
      <c r="U35" s="631">
        <v>2.7</v>
      </c>
      <c r="V35" s="631"/>
      <c r="W35" s="631">
        <v>2.9</v>
      </c>
      <c r="X35" s="631">
        <v>2.1</v>
      </c>
      <c r="Y35" s="631">
        <v>2.2999999999999998</v>
      </c>
      <c r="Z35" s="631">
        <v>2.7</v>
      </c>
      <c r="AA35" s="631"/>
      <c r="AB35" s="631"/>
      <c r="AC35" s="631"/>
      <c r="AD35" s="631"/>
      <c r="AE35" s="631"/>
      <c r="AF35" s="631"/>
      <c r="AG35" s="631"/>
      <c r="AH35" s="631"/>
      <c r="AI35" s="631"/>
      <c r="AJ35" s="631"/>
      <c r="AK35" s="631"/>
      <c r="AL35" s="631"/>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4">
        <f t="shared" si="0"/>
        <v>37.79999999999999</v>
      </c>
      <c r="BS35" s="615" t="s">
        <v>402</v>
      </c>
    </row>
    <row r="36" spans="1:71" x14ac:dyDescent="0.25">
      <c r="A36" s="482">
        <v>27</v>
      </c>
      <c r="B36" s="611" t="s">
        <v>1390</v>
      </c>
      <c r="C36" s="617" t="s">
        <v>75</v>
      </c>
      <c r="D36" s="612" t="str">
        <f>+VLOOKUP(C36,Foundation!$C$8:$D$493,2,FALSE)</f>
        <v>DA+9</v>
      </c>
      <c r="E36" s="614">
        <f>+VLOOKUP(C36,'Erection Compiled'!$C$7:$J$333,7,FALSE)</f>
        <v>0</v>
      </c>
      <c r="F36" s="483">
        <v>45881</v>
      </c>
      <c r="G36" s="616">
        <v>45888</v>
      </c>
      <c r="H36" s="631"/>
      <c r="I36" s="631"/>
      <c r="J36" s="631"/>
      <c r="K36" s="631"/>
      <c r="L36" s="631"/>
      <c r="M36" s="631"/>
      <c r="N36" s="631"/>
      <c r="O36" s="631"/>
      <c r="P36" s="631"/>
      <c r="Q36" s="631"/>
      <c r="R36" s="631"/>
      <c r="S36" s="631">
        <v>6.9</v>
      </c>
      <c r="T36" s="631">
        <v>6.4</v>
      </c>
      <c r="U36" s="631">
        <v>7.1</v>
      </c>
      <c r="V36" s="631"/>
      <c r="W36" s="631">
        <v>6.9</v>
      </c>
      <c r="X36" s="631">
        <v>6.2</v>
      </c>
      <c r="Y36" s="631">
        <v>6.7</v>
      </c>
      <c r="Z36" s="631">
        <v>6.9</v>
      </c>
      <c r="AA36" s="631"/>
      <c r="AB36" s="631"/>
      <c r="AC36" s="631"/>
      <c r="AD36" s="631"/>
      <c r="AE36" s="631"/>
      <c r="AF36" s="631"/>
      <c r="AG36" s="631"/>
      <c r="AH36" s="631"/>
      <c r="AI36" s="631"/>
      <c r="AJ36" s="631"/>
      <c r="AK36" s="631"/>
      <c r="AL36" s="631"/>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4">
        <f t="shared" si="0"/>
        <v>47.1</v>
      </c>
      <c r="BS36" s="615" t="s">
        <v>402</v>
      </c>
    </row>
    <row r="37" spans="1:71" x14ac:dyDescent="0.25">
      <c r="A37" s="482">
        <v>28</v>
      </c>
      <c r="B37" s="611" t="s">
        <v>1367</v>
      </c>
      <c r="C37" s="619" t="s">
        <v>443</v>
      </c>
      <c r="D37" s="612" t="s">
        <v>238</v>
      </c>
      <c r="E37" s="614">
        <f>+VLOOKUP(C37,'Erection Compiled'!$C$7:$J$333,7,FALSE)</f>
        <v>0</v>
      </c>
      <c r="F37" s="483">
        <v>45845</v>
      </c>
      <c r="G37" s="616">
        <v>45889</v>
      </c>
      <c r="H37" s="631">
        <v>2.9</v>
      </c>
      <c r="I37" s="631">
        <v>3.1</v>
      </c>
      <c r="J37" s="631">
        <v>2.8</v>
      </c>
      <c r="K37" s="631">
        <v>2.2000000000000002</v>
      </c>
      <c r="L37" s="631">
        <v>2.5</v>
      </c>
      <c r="M37" s="631">
        <v>2.5</v>
      </c>
      <c r="N37" s="631">
        <v>2.8</v>
      </c>
      <c r="O37" s="631">
        <v>2.9</v>
      </c>
      <c r="P37" s="631">
        <v>2.1</v>
      </c>
      <c r="Q37" s="631">
        <v>2.7</v>
      </c>
      <c r="R37" s="631">
        <v>3.0999999999999996</v>
      </c>
      <c r="S37" s="631">
        <v>1.9</v>
      </c>
      <c r="T37" s="631">
        <v>2.4</v>
      </c>
      <c r="U37" s="631">
        <v>2.7</v>
      </c>
      <c r="V37" s="631"/>
      <c r="W37" s="631">
        <v>2.9</v>
      </c>
      <c r="X37" s="631">
        <v>2.1</v>
      </c>
      <c r="Y37" s="631">
        <v>2.2999999999999998</v>
      </c>
      <c r="Z37" s="631">
        <v>2.7</v>
      </c>
      <c r="AA37" s="631">
        <v>2.9</v>
      </c>
      <c r="AB37" s="631"/>
      <c r="AC37" s="631"/>
      <c r="AD37" s="631"/>
      <c r="AE37" s="631"/>
      <c r="AF37" s="631"/>
      <c r="AG37" s="631"/>
      <c r="AH37" s="631"/>
      <c r="AI37" s="631"/>
      <c r="AJ37" s="631"/>
      <c r="AK37" s="631"/>
      <c r="AL37" s="631"/>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4">
        <f t="shared" si="0"/>
        <v>49.5</v>
      </c>
      <c r="BS37" s="615" t="s">
        <v>402</v>
      </c>
    </row>
    <row r="38" spans="1:71" x14ac:dyDescent="0.25">
      <c r="A38" s="482">
        <v>29</v>
      </c>
      <c r="B38" s="611" t="s">
        <v>1491</v>
      </c>
      <c r="C38" s="617" t="s">
        <v>554</v>
      </c>
      <c r="D38" s="612" t="str">
        <f>+VLOOKUP(C38,Foundation!$C$8:$D$493,2,FALSE)</f>
        <v>DB1+9</v>
      </c>
      <c r="E38" s="614">
        <f>+VLOOKUP(C38,'Erection Compiled'!$C$7:$J$333,7,FALSE)</f>
        <v>0</v>
      </c>
      <c r="F38" s="483">
        <v>45879</v>
      </c>
      <c r="G38" s="483">
        <f>+VLOOKUP(C38,'Erection Compiled'!$C$189:$G$309,4,FALSE)</f>
        <v>45879</v>
      </c>
      <c r="H38" s="631"/>
      <c r="I38" s="631"/>
      <c r="J38" s="631"/>
      <c r="K38" s="631"/>
      <c r="L38" s="631"/>
      <c r="M38" s="631"/>
      <c r="N38" s="631"/>
      <c r="O38" s="631"/>
      <c r="P38" s="631"/>
      <c r="Q38" s="631">
        <v>4.5</v>
      </c>
      <c r="R38" s="631">
        <v>6.6999999999999993</v>
      </c>
      <c r="S38" s="631">
        <v>7.1999999999999993</v>
      </c>
      <c r="T38" s="631">
        <v>7.6</v>
      </c>
      <c r="U38" s="631">
        <v>7.9</v>
      </c>
      <c r="V38" s="631"/>
      <c r="W38" s="631">
        <v>7.1</v>
      </c>
      <c r="X38" s="631">
        <v>6.9</v>
      </c>
      <c r="Y38" s="631">
        <v>7.5</v>
      </c>
      <c r="Z38" s="631">
        <v>7.1999999999999993</v>
      </c>
      <c r="AA38" s="631">
        <v>8.1</v>
      </c>
      <c r="AB38" s="631"/>
      <c r="AC38" s="631"/>
      <c r="AD38" s="631"/>
      <c r="AE38" s="631"/>
      <c r="AF38" s="631"/>
      <c r="AG38" s="631"/>
      <c r="AH38" s="631"/>
      <c r="AI38" s="631"/>
      <c r="AJ38" s="631"/>
      <c r="AK38" s="631"/>
      <c r="AL38" s="631"/>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4">
        <f t="shared" si="0"/>
        <v>70.699999999999989</v>
      </c>
      <c r="BS38" s="615" t="s">
        <v>402</v>
      </c>
    </row>
    <row r="39" spans="1:71" x14ac:dyDescent="0.25">
      <c r="A39" s="482">
        <v>30</v>
      </c>
      <c r="B39" s="611" t="s">
        <v>1367</v>
      </c>
      <c r="C39" s="617" t="s">
        <v>455</v>
      </c>
      <c r="D39" s="612" t="s">
        <v>231</v>
      </c>
      <c r="E39" s="614">
        <f>+VLOOKUP(C39,'Erection Compiled'!$C$7:$J$333,7,FALSE)</f>
        <v>0</v>
      </c>
      <c r="F39" s="483">
        <v>45868</v>
      </c>
      <c r="G39" s="483">
        <f>+VLOOKUP(C39,'Erection Compiled'!$C$189:$G$309,4,FALSE)</f>
        <v>45868</v>
      </c>
      <c r="H39" s="631">
        <v>1.5626821666666668</v>
      </c>
      <c r="I39" s="631">
        <v>1.5626821666666668</v>
      </c>
      <c r="J39" s="631">
        <v>1.5626821666666668</v>
      </c>
      <c r="K39" s="631">
        <v>1.5626821666666668</v>
      </c>
      <c r="L39" s="631">
        <v>1.5626821666666668</v>
      </c>
      <c r="M39" s="631">
        <v>1.5626821666666668</v>
      </c>
      <c r="N39" s="631">
        <v>1.5626821666666668</v>
      </c>
      <c r="O39" s="631">
        <v>1.5626821666666668</v>
      </c>
      <c r="P39" s="631">
        <v>1.5626821666666668</v>
      </c>
      <c r="Q39" s="631">
        <v>1.5626821666666668</v>
      </c>
      <c r="R39" s="631">
        <v>1.5626821666666668</v>
      </c>
      <c r="S39" s="631">
        <v>1.5626821666666668</v>
      </c>
      <c r="T39" s="631">
        <v>1.5626821666666668</v>
      </c>
      <c r="U39" s="631">
        <v>1.5626821666666668</v>
      </c>
      <c r="V39" s="631">
        <v>1.5626821666666668</v>
      </c>
      <c r="W39" s="631">
        <v>1.5626821666666668</v>
      </c>
      <c r="X39" s="631">
        <v>1.5626821666666668</v>
      </c>
      <c r="Y39" s="631">
        <v>1.5626821666666668</v>
      </c>
      <c r="Z39" s="631">
        <v>1.5626821666666668</v>
      </c>
      <c r="AA39" s="631">
        <v>1.5626821666666668</v>
      </c>
      <c r="AB39" s="631">
        <v>1.5626821666666668</v>
      </c>
      <c r="AC39" s="631">
        <v>1.5626821666666668</v>
      </c>
      <c r="AD39" s="631"/>
      <c r="AE39" s="631"/>
      <c r="AF39" s="631"/>
      <c r="AG39" s="631"/>
      <c r="AH39" s="631"/>
      <c r="AI39" s="631"/>
      <c r="AJ39" s="631"/>
      <c r="AK39" s="631"/>
      <c r="AL39" s="631"/>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4">
        <f t="shared" si="0"/>
        <v>34.379007666666688</v>
      </c>
      <c r="BS39" s="615" t="s">
        <v>402</v>
      </c>
    </row>
    <row r="40" spans="1:71" x14ac:dyDescent="0.25">
      <c r="A40" s="482">
        <v>31</v>
      </c>
      <c r="B40" s="611" t="s">
        <v>1438</v>
      </c>
      <c r="C40" s="617" t="s">
        <v>681</v>
      </c>
      <c r="D40" s="612" t="str">
        <f>+VLOOKUP(C40,Foundation!$C$8:$D$493,2,FALSE)</f>
        <v>DA+3</v>
      </c>
      <c r="E40" s="614">
        <f>+VLOOKUP(C40,'Erection Compiled'!$C$7:$J$333,7,FALSE)</f>
        <v>0</v>
      </c>
      <c r="F40" s="483">
        <v>45875</v>
      </c>
      <c r="G40" s="483">
        <f>+VLOOKUP(C40,'Erection Compiled'!$C$189:$G$309,4,FALSE)</f>
        <v>45875</v>
      </c>
      <c r="H40" s="631"/>
      <c r="I40" s="631"/>
      <c r="J40" s="631"/>
      <c r="K40" s="631"/>
      <c r="L40" s="631"/>
      <c r="M40" s="631">
        <v>2.2823529411764705</v>
      </c>
      <c r="N40" s="631">
        <v>2.2823529411764705</v>
      </c>
      <c r="O40" s="631">
        <v>2.2823529411764705</v>
      </c>
      <c r="P40" s="631">
        <v>2.2823529411764705</v>
      </c>
      <c r="Q40" s="631">
        <v>2.2823529411764705</v>
      </c>
      <c r="R40" s="631">
        <v>2.2823529411764705</v>
      </c>
      <c r="S40" s="631">
        <v>2.2823529411764705</v>
      </c>
      <c r="T40" s="631">
        <v>2.2823529411764705</v>
      </c>
      <c r="U40" s="631">
        <v>2.2823529411764705</v>
      </c>
      <c r="V40" s="631">
        <v>2.2823529411764705</v>
      </c>
      <c r="W40" s="631">
        <v>2.2823529411764705</v>
      </c>
      <c r="X40" s="631">
        <v>2.2823529411764705</v>
      </c>
      <c r="Y40" s="631">
        <v>2.2823529411764705</v>
      </c>
      <c r="Z40" s="631">
        <v>2.2823529411764705</v>
      </c>
      <c r="AA40" s="631">
        <v>2.2823529411764705</v>
      </c>
      <c r="AB40" s="631">
        <v>2.2823529411764705</v>
      </c>
      <c r="AC40" s="631">
        <v>2.2823529411764705</v>
      </c>
      <c r="AD40" s="631"/>
      <c r="AE40" s="631"/>
      <c r="AF40" s="631"/>
      <c r="AG40" s="631"/>
      <c r="AH40" s="631"/>
      <c r="AI40" s="631"/>
      <c r="AJ40" s="631"/>
      <c r="AK40" s="631"/>
      <c r="AL40" s="631"/>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4">
        <f t="shared" si="0"/>
        <v>38.79999999999999</v>
      </c>
      <c r="BS40" s="615" t="s">
        <v>402</v>
      </c>
    </row>
    <row r="41" spans="1:71" x14ac:dyDescent="0.25">
      <c r="A41" s="482">
        <v>32</v>
      </c>
      <c r="B41" s="611" t="s">
        <v>1483</v>
      </c>
      <c r="C41" s="617" t="s">
        <v>673</v>
      </c>
      <c r="D41" s="612" t="str">
        <f>+VLOOKUP(C41,Foundation!$C$8:$D$493,2,FALSE)</f>
        <v>DA+9</v>
      </c>
      <c r="E41" s="614">
        <f>+VLOOKUP(C41,'Erection Compiled'!$C$7:$J$333,7,FALSE)</f>
        <v>0</v>
      </c>
      <c r="F41" s="483" t="str">
        <f>+VLOOKUP(C41,'Erection Compiled'!$C$189:$G$309,3,FALSE)</f>
        <v>Sandy</v>
      </c>
      <c r="G41" s="483">
        <f>+VLOOKUP(C41,'Erection Compiled'!$C$189:$G$309,4,FALSE)</f>
        <v>45886</v>
      </c>
      <c r="H41" s="631"/>
      <c r="I41" s="631"/>
      <c r="J41" s="631"/>
      <c r="K41" s="631"/>
      <c r="L41" s="631"/>
      <c r="M41" s="631"/>
      <c r="N41" s="631"/>
      <c r="O41" s="631"/>
      <c r="P41" s="631"/>
      <c r="Q41" s="631"/>
      <c r="R41" s="631"/>
      <c r="S41" s="631"/>
      <c r="T41" s="631"/>
      <c r="U41" s="631"/>
      <c r="V41" s="631"/>
      <c r="W41" s="631"/>
      <c r="X41" s="631">
        <v>5.8979999999999997</v>
      </c>
      <c r="Y41" s="631">
        <v>5.8979999999999997</v>
      </c>
      <c r="Z41" s="631">
        <v>5.8979999999999997</v>
      </c>
      <c r="AA41" s="631">
        <v>5.8979999999999997</v>
      </c>
      <c r="AB41" s="631">
        <v>5.8979999999999997</v>
      </c>
      <c r="AC41" s="631">
        <v>5.8979999999999997</v>
      </c>
      <c r="AD41" s="631">
        <v>5.8979999999999997</v>
      </c>
      <c r="AE41" s="631">
        <v>5.8979999999999997</v>
      </c>
      <c r="AF41" s="631"/>
      <c r="AG41" s="631"/>
      <c r="AH41" s="631"/>
      <c r="AI41" s="631"/>
      <c r="AJ41" s="631"/>
      <c r="AK41" s="631"/>
      <c r="AL41" s="631"/>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4">
        <f t="shared" si="0"/>
        <v>47.183999999999997</v>
      </c>
      <c r="BS41" s="615" t="s">
        <v>402</v>
      </c>
    </row>
    <row r="42" spans="1:71" x14ac:dyDescent="0.25">
      <c r="A42" s="482">
        <v>33</v>
      </c>
      <c r="B42" s="611" t="s">
        <v>1446</v>
      </c>
      <c r="C42" s="617" t="s">
        <v>203</v>
      </c>
      <c r="D42" s="612" t="str">
        <f>+VLOOKUP(C42,Foundation!$C$8:$D$493,2,FALSE)</f>
        <v>DA+0</v>
      </c>
      <c r="E42" s="614">
        <f>+VLOOKUP(C42,'Erection Compiled'!$C$7:$J$333,7,FALSE)</f>
        <v>0</v>
      </c>
      <c r="F42" s="483" t="str">
        <f>+VLOOKUP(C42,'Erection Compiled'!$C$189:$G$309,3,FALSE)</f>
        <v>DRY</v>
      </c>
      <c r="G42" s="483">
        <f>+VLOOKUP(C42,'Erection Compiled'!$C$189:$G$309,4,FALSE)</f>
        <v>45886</v>
      </c>
      <c r="H42" s="631"/>
      <c r="I42" s="631"/>
      <c r="J42" s="631"/>
      <c r="K42" s="631"/>
      <c r="L42" s="631"/>
      <c r="M42" s="631"/>
      <c r="N42" s="631"/>
      <c r="O42" s="631"/>
      <c r="P42" s="631"/>
      <c r="Q42" s="631"/>
      <c r="R42" s="631"/>
      <c r="S42" s="631"/>
      <c r="T42" s="631"/>
      <c r="U42" s="631"/>
      <c r="V42" s="631"/>
      <c r="W42" s="631"/>
      <c r="X42" s="631">
        <v>7.5008744000000007</v>
      </c>
      <c r="Y42" s="631">
        <v>7.5008744000000007</v>
      </c>
      <c r="Z42" s="631">
        <v>7.5008744000000007</v>
      </c>
      <c r="AA42" s="631">
        <v>7.5008744000000007</v>
      </c>
      <c r="AB42" s="631">
        <v>7.5008744000000007</v>
      </c>
      <c r="AC42" s="631"/>
      <c r="AD42" s="631"/>
      <c r="AE42" s="631"/>
      <c r="AF42" s="631"/>
      <c r="AG42" s="631"/>
      <c r="AH42" s="631"/>
      <c r="AI42" s="631"/>
      <c r="AJ42" s="631"/>
      <c r="AK42" s="631"/>
      <c r="AL42" s="631"/>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4">
        <f t="shared" si="0"/>
        <v>37.504372000000004</v>
      </c>
      <c r="BS42" s="615" t="s">
        <v>402</v>
      </c>
    </row>
    <row r="43" spans="1:71" x14ac:dyDescent="0.25">
      <c r="A43" s="482">
        <v>34</v>
      </c>
      <c r="B43" s="611" t="s">
        <v>1390</v>
      </c>
      <c r="C43" s="617" t="s">
        <v>72</v>
      </c>
      <c r="D43" s="612" t="str">
        <f>+VLOOKUP(C43,Foundation!$C$8:$D$493,2,FALSE)</f>
        <v>DA+0</v>
      </c>
      <c r="E43" s="614">
        <f>+VLOOKUP(C43,'Erection Compiled'!$C$7:$J$333,7,FALSE)</f>
        <v>0</v>
      </c>
      <c r="F43" s="483" t="str">
        <f>+VLOOKUP(C43,'Erection Compiled'!$C$189:$G$309,3,FALSE)</f>
        <v>DFR</v>
      </c>
      <c r="G43" s="483">
        <f>+VLOOKUP(C43,'Erection Compiled'!$C$189:$G$309,4,FALSE)</f>
        <v>45888</v>
      </c>
      <c r="H43" s="631"/>
      <c r="I43" s="631"/>
      <c r="J43" s="631"/>
      <c r="K43" s="631"/>
      <c r="L43" s="631"/>
      <c r="M43" s="631"/>
      <c r="N43" s="631"/>
      <c r="O43" s="631"/>
      <c r="P43" s="631"/>
      <c r="Q43" s="631"/>
      <c r="R43" s="631"/>
      <c r="S43" s="631"/>
      <c r="T43" s="631"/>
      <c r="U43" s="631"/>
      <c r="V43" s="631"/>
      <c r="W43" s="631"/>
      <c r="X43" s="631"/>
      <c r="Y43" s="631"/>
      <c r="Z43" s="631">
        <v>5.357767428571429</v>
      </c>
      <c r="AA43" s="631">
        <v>5.357767428571429</v>
      </c>
      <c r="AB43" s="631">
        <v>5.357767428571429</v>
      </c>
      <c r="AC43" s="631">
        <v>5.357767428571429</v>
      </c>
      <c r="AD43" s="631">
        <v>5.357767428571429</v>
      </c>
      <c r="AE43" s="631">
        <v>5.357767428571429</v>
      </c>
      <c r="AF43" s="631">
        <v>5.357767428571429</v>
      </c>
      <c r="AG43" s="631"/>
      <c r="AH43" s="631"/>
      <c r="AI43" s="631"/>
      <c r="AJ43" s="631"/>
      <c r="AK43" s="631"/>
      <c r="AL43" s="631"/>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4">
        <f t="shared" si="0"/>
        <v>37.504372000000004</v>
      </c>
      <c r="BS43" s="615" t="s">
        <v>402</v>
      </c>
    </row>
    <row r="44" spans="1:71" x14ac:dyDescent="0.25">
      <c r="A44" s="482">
        <v>35</v>
      </c>
      <c r="B44" s="611" t="s">
        <v>1484</v>
      </c>
      <c r="C44" s="617" t="s">
        <v>680</v>
      </c>
      <c r="D44" s="612" t="str">
        <f>+VLOOKUP(C44,Foundation!$C$8:$D$493,2,FALSE)</f>
        <v>DA+9</v>
      </c>
      <c r="E44" s="614">
        <f>+VLOOKUP(C44,'Erection Compiled'!$C$7:$J$333,7,FALSE)</f>
        <v>0</v>
      </c>
      <c r="F44" s="483" t="str">
        <f>+VLOOKUP(C44,'Erection Compiled'!$C$189:$G$309,3,FALSE)</f>
        <v>Sandy</v>
      </c>
      <c r="G44" s="483">
        <f>+VLOOKUP(C44,'Erection Compiled'!$C$189:$G$309,4,FALSE)</f>
        <v>45886</v>
      </c>
      <c r="H44" s="631"/>
      <c r="I44" s="631"/>
      <c r="J44" s="631"/>
      <c r="K44" s="631"/>
      <c r="L44" s="631"/>
      <c r="M44" s="631"/>
      <c r="N44" s="631"/>
      <c r="O44" s="631"/>
      <c r="P44" s="631"/>
      <c r="Q44" s="631"/>
      <c r="R44" s="631"/>
      <c r="S44" s="631"/>
      <c r="T44" s="631"/>
      <c r="U44" s="631"/>
      <c r="V44" s="631"/>
      <c r="W44" s="631"/>
      <c r="X44" s="631">
        <v>3.6295384615384614</v>
      </c>
      <c r="Y44" s="631">
        <v>3.6295384615384614</v>
      </c>
      <c r="Z44" s="631">
        <v>3.6295384615384614</v>
      </c>
      <c r="AA44" s="631">
        <v>3.6295384615384614</v>
      </c>
      <c r="AB44" s="631">
        <v>3.6295384615384614</v>
      </c>
      <c r="AC44" s="631">
        <v>3.6295384615384614</v>
      </c>
      <c r="AD44" s="631">
        <v>3.6295384615384614</v>
      </c>
      <c r="AE44" s="631">
        <v>3.6295384615384614</v>
      </c>
      <c r="AF44" s="631">
        <v>3.6295384615384614</v>
      </c>
      <c r="AG44" s="631">
        <v>3.6295384615384614</v>
      </c>
      <c r="AH44" s="631">
        <v>3.6295384615384614</v>
      </c>
      <c r="AI44" s="631">
        <v>3.6295384615384614</v>
      </c>
      <c r="AJ44" s="631">
        <v>3.6295384615384614</v>
      </c>
      <c r="AK44" s="631"/>
      <c r="AL44" s="631"/>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4">
        <f t="shared" si="0"/>
        <v>47.18399999999999</v>
      </c>
      <c r="BS44" s="615" t="s">
        <v>402</v>
      </c>
    </row>
    <row r="45" spans="1:71" x14ac:dyDescent="0.25">
      <c r="A45" s="482">
        <v>36</v>
      </c>
      <c r="B45" s="611" t="s">
        <v>1490</v>
      </c>
      <c r="C45" s="617" t="s">
        <v>551</v>
      </c>
      <c r="D45" s="612" t="str">
        <f>+VLOOKUP(C45,Foundation!$C$8:$D$493,2,FALSE)</f>
        <v>DA+3</v>
      </c>
      <c r="E45" s="614">
        <f>+VLOOKUP(C45,'Erection Compiled'!$C$7:$J$333,7,FALSE)</f>
        <v>0</v>
      </c>
      <c r="F45" s="483" t="str">
        <f>+VLOOKUP(C45,'Erection Compiled'!$C$189:$G$309,3,FALSE)</f>
        <v>Sandy</v>
      </c>
      <c r="G45" s="483">
        <f>+VLOOKUP(C45,'Erection Compiled'!$C$189:$G$309,4,FALSE)</f>
        <v>45887</v>
      </c>
      <c r="H45" s="631"/>
      <c r="I45" s="631"/>
      <c r="J45" s="631"/>
      <c r="K45" s="631"/>
      <c r="L45" s="631"/>
      <c r="M45" s="631"/>
      <c r="N45" s="631"/>
      <c r="O45" s="631"/>
      <c r="P45" s="631"/>
      <c r="Q45" s="631"/>
      <c r="R45" s="631"/>
      <c r="S45" s="631"/>
      <c r="T45" s="631"/>
      <c r="U45" s="631"/>
      <c r="V45" s="631"/>
      <c r="W45" s="631"/>
      <c r="X45" s="631"/>
      <c r="Y45" s="631">
        <v>5.5428571428571427</v>
      </c>
      <c r="Z45" s="631">
        <v>5.5428571428571427</v>
      </c>
      <c r="AA45" s="631">
        <v>5.5428571428571427</v>
      </c>
      <c r="AB45" s="631">
        <v>5.5428571428571427</v>
      </c>
      <c r="AC45" s="631">
        <v>5.5428571428571427</v>
      </c>
      <c r="AD45" s="631">
        <v>5.5428571428571427</v>
      </c>
      <c r="AE45" s="631">
        <v>5.5428571428571427</v>
      </c>
      <c r="AF45" s="631"/>
      <c r="AG45" s="631"/>
      <c r="AH45" s="631"/>
      <c r="AI45" s="631"/>
      <c r="AJ45" s="631"/>
      <c r="AK45" s="631"/>
      <c r="AL45" s="631"/>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4">
        <f t="shared" si="0"/>
        <v>38.800000000000004</v>
      </c>
      <c r="BS45" s="615" t="s">
        <v>402</v>
      </c>
    </row>
    <row r="46" spans="1:71" x14ac:dyDescent="0.25">
      <c r="A46" s="482">
        <v>37</v>
      </c>
      <c r="B46" s="611" t="s">
        <v>1494</v>
      </c>
      <c r="C46" s="617" t="s">
        <v>507</v>
      </c>
      <c r="D46" s="612" t="str">
        <f>+VLOOKUP(C46,Foundation!$C$8:$D$493,2,FALSE)</f>
        <v>DC2+0</v>
      </c>
      <c r="E46" s="614">
        <f>+VLOOKUP(C46,'Erection Compiled'!$C$7:$J$333,7,FALSE)</f>
        <v>0</v>
      </c>
      <c r="F46" s="483" t="str">
        <f>+VLOOKUP(C46,'Erection Compiled'!$C$189:$G$309,3,FALSE)</f>
        <v>DRY</v>
      </c>
      <c r="G46" s="483">
        <f>+VLOOKUP(C46,'Erection Compiled'!$C$189:$G$309,4,FALSE)</f>
        <v>45887</v>
      </c>
      <c r="H46" s="631"/>
      <c r="I46" s="631"/>
      <c r="J46" s="631"/>
      <c r="K46" s="631"/>
      <c r="L46" s="631"/>
      <c r="M46" s="631"/>
      <c r="N46" s="631"/>
      <c r="O46" s="631"/>
      <c r="P46" s="631"/>
      <c r="Q46" s="631"/>
      <c r="R46" s="631"/>
      <c r="S46" s="631"/>
      <c r="T46" s="631"/>
      <c r="U46" s="631"/>
      <c r="V46" s="631"/>
      <c r="W46" s="631"/>
      <c r="X46" s="631"/>
      <c r="Y46" s="631">
        <v>8.297625</v>
      </c>
      <c r="Z46" s="631">
        <v>8.297625</v>
      </c>
      <c r="AA46" s="631">
        <v>8.297625</v>
      </c>
      <c r="AB46" s="631">
        <v>8.297625</v>
      </c>
      <c r="AC46" s="631">
        <v>8.297625</v>
      </c>
      <c r="AD46" s="631">
        <v>8.297625</v>
      </c>
      <c r="AE46" s="631">
        <v>8.297625</v>
      </c>
      <c r="AF46" s="631">
        <v>8.297625</v>
      </c>
      <c r="AG46" s="631"/>
      <c r="AH46" s="631"/>
      <c r="AI46" s="631"/>
      <c r="AJ46" s="631"/>
      <c r="AK46" s="631"/>
      <c r="AL46" s="631"/>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4">
        <f t="shared" si="0"/>
        <v>66.380999999999986</v>
      </c>
      <c r="BS46" s="615" t="s">
        <v>402</v>
      </c>
    </row>
    <row r="47" spans="1:71" x14ac:dyDescent="0.25">
      <c r="A47" s="482">
        <v>38</v>
      </c>
      <c r="B47" s="611" t="s">
        <v>1497</v>
      </c>
      <c r="C47" s="617" t="s">
        <v>64</v>
      </c>
      <c r="D47" s="612" t="str">
        <f>+VLOOKUP(C47,Foundation!$C$8:$D$493,2,FALSE)</f>
        <v>DA+3</v>
      </c>
      <c r="E47" s="614">
        <f>+VLOOKUP(C47,'Erection Compiled'!$C$7:$J$333,7,FALSE)</f>
        <v>0</v>
      </c>
      <c r="F47" s="483" t="str">
        <f>+VLOOKUP(C47,'Erection Compiled'!$C$189:$G$309,3,FALSE)</f>
        <v>DFR</v>
      </c>
      <c r="G47" s="483">
        <f>+VLOOKUP(C47,'Erection Compiled'!$C$189:$G$309,4,FALSE)</f>
        <v>45885</v>
      </c>
      <c r="H47" s="631"/>
      <c r="I47" s="631"/>
      <c r="J47" s="631"/>
      <c r="K47" s="631"/>
      <c r="L47" s="631"/>
      <c r="M47" s="631"/>
      <c r="N47" s="631"/>
      <c r="O47" s="631"/>
      <c r="P47" s="631"/>
      <c r="Q47" s="631"/>
      <c r="R47" s="631"/>
      <c r="S47" s="631"/>
      <c r="T47" s="631"/>
      <c r="U47" s="631"/>
      <c r="V47" s="631"/>
      <c r="W47" s="631">
        <v>4.8499999999999996</v>
      </c>
      <c r="X47" s="631">
        <v>4.8499999999999996</v>
      </c>
      <c r="Y47" s="631">
        <v>4.8499999999999996</v>
      </c>
      <c r="Z47" s="631">
        <v>4.8499999999999996</v>
      </c>
      <c r="AA47" s="631">
        <v>4.8499999999999996</v>
      </c>
      <c r="AB47" s="631">
        <v>4.8499999999999996</v>
      </c>
      <c r="AC47" s="631">
        <v>4.8499999999999996</v>
      </c>
      <c r="AD47" s="631">
        <v>4.8499999999999996</v>
      </c>
      <c r="AE47" s="631"/>
      <c r="AF47" s="631"/>
      <c r="AG47" s="631"/>
      <c r="AH47" s="631"/>
      <c r="AI47" s="631"/>
      <c r="AJ47" s="631"/>
      <c r="AK47" s="631"/>
      <c r="AL47" s="631"/>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4">
        <f t="shared" si="0"/>
        <v>38.800000000000004</v>
      </c>
      <c r="BS47" s="615" t="s">
        <v>402</v>
      </c>
    </row>
    <row r="48" spans="1:71" x14ac:dyDescent="0.25">
      <c r="A48" s="482">
        <v>39</v>
      </c>
      <c r="B48" s="611" t="s">
        <v>891</v>
      </c>
      <c r="C48" s="617" t="s">
        <v>713</v>
      </c>
      <c r="D48" s="612" t="str">
        <f>+VLOOKUP(C48,Foundation!$C$8:$D$493,2,FALSE)</f>
        <v>DA+9</v>
      </c>
      <c r="E48" s="614">
        <f>+VLOOKUP(C48,'Erection Compiled'!$C$7:$J$333,7,FALSE)</f>
        <v>0</v>
      </c>
      <c r="F48" s="483" t="str">
        <f>+VLOOKUP(C48,'Erection Compiled'!$C$189:$G$309,3,FALSE)</f>
        <v>Sandy</v>
      </c>
      <c r="G48" s="483">
        <f>+VLOOKUP(C48,'Erection Compiled'!$C$189:$G$309,4,FALSE)</f>
        <v>45886</v>
      </c>
      <c r="H48" s="631"/>
      <c r="I48" s="631"/>
      <c r="J48" s="631"/>
      <c r="K48" s="631"/>
      <c r="L48" s="631"/>
      <c r="M48" s="631"/>
      <c r="N48" s="631"/>
      <c r="O48" s="631"/>
      <c r="P48" s="631"/>
      <c r="Q48" s="631"/>
      <c r="R48" s="631"/>
      <c r="S48" s="631"/>
      <c r="T48" s="631"/>
      <c r="U48" s="631"/>
      <c r="V48" s="631"/>
      <c r="W48" s="631"/>
      <c r="X48" s="631">
        <v>3.3702857142857141</v>
      </c>
      <c r="Y48" s="631">
        <v>3.3702857142857141</v>
      </c>
      <c r="Z48" s="631">
        <v>3.3702857142857141</v>
      </c>
      <c r="AA48" s="631">
        <v>3.3702857142857141</v>
      </c>
      <c r="AB48" s="631">
        <v>3.3702857142857141</v>
      </c>
      <c r="AC48" s="631">
        <v>3.3702857142857141</v>
      </c>
      <c r="AD48" s="631">
        <v>3.3702857142857141</v>
      </c>
      <c r="AE48" s="631"/>
      <c r="AF48" s="631"/>
      <c r="AG48" s="631"/>
      <c r="AH48" s="631"/>
      <c r="AI48" s="631"/>
      <c r="AJ48" s="631"/>
      <c r="AK48" s="631"/>
      <c r="AL48" s="631"/>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4">
        <f t="shared" si="0"/>
        <v>23.591999999999999</v>
      </c>
      <c r="BS48" s="615" t="s">
        <v>402</v>
      </c>
    </row>
    <row r="49" spans="1:73" x14ac:dyDescent="0.25">
      <c r="A49" s="482">
        <v>40</v>
      </c>
      <c r="B49" s="611" t="s">
        <v>1375</v>
      </c>
      <c r="C49" s="617" t="s">
        <v>737</v>
      </c>
      <c r="D49" s="612" t="str">
        <f>+VLOOKUP(C49,Foundation!$C$8:$D$493,2,FALSE)</f>
        <v>DA+0</v>
      </c>
      <c r="E49" s="614">
        <f>+VLOOKUP(C49,'Erection Compiled'!$C$7:$J$333,7,FALSE)</f>
        <v>0</v>
      </c>
      <c r="F49" s="483" t="str">
        <f>+VLOOKUP(C49,'Erection Compiled'!$C$189:$G$309,3,FALSE)</f>
        <v>WFR</v>
      </c>
      <c r="G49" s="483">
        <f>+VLOOKUP(C49,'Erection Compiled'!$C$189:$G$309,4,FALSE)</f>
        <v>45886</v>
      </c>
      <c r="H49" s="631"/>
      <c r="I49" s="631"/>
      <c r="J49" s="631"/>
      <c r="K49" s="631"/>
      <c r="L49" s="631"/>
      <c r="M49" s="631"/>
      <c r="N49" s="631"/>
      <c r="O49" s="631"/>
      <c r="P49" s="631"/>
      <c r="Q49" s="631"/>
      <c r="R49" s="631"/>
      <c r="S49" s="631"/>
      <c r="T49" s="631"/>
      <c r="U49" s="631"/>
      <c r="V49" s="631"/>
      <c r="W49" s="631"/>
      <c r="X49" s="631">
        <v>4.6880465000000004</v>
      </c>
      <c r="Y49" s="631">
        <v>4.6880465000000004</v>
      </c>
      <c r="Z49" s="631">
        <v>4.6880465000000004</v>
      </c>
      <c r="AA49" s="631">
        <v>4.6880465000000004</v>
      </c>
      <c r="AB49" s="631">
        <v>4.6880465000000004</v>
      </c>
      <c r="AC49" s="631">
        <v>4.6880465000000004</v>
      </c>
      <c r="AD49" s="631">
        <v>4.6880465000000004</v>
      </c>
      <c r="AE49" s="631">
        <v>4.6880465000000004</v>
      </c>
      <c r="AF49" s="631"/>
      <c r="AG49" s="631"/>
      <c r="AH49" s="631"/>
      <c r="AI49" s="631"/>
      <c r="AJ49" s="631"/>
      <c r="AK49" s="631"/>
      <c r="AL49" s="631"/>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4">
        <f t="shared" si="0"/>
        <v>37.504371999999996</v>
      </c>
      <c r="BS49" s="615" t="s">
        <v>402</v>
      </c>
    </row>
    <row r="50" spans="1:73" x14ac:dyDescent="0.25">
      <c r="A50" s="482">
        <v>41</v>
      </c>
      <c r="B50" s="611" t="s">
        <v>890</v>
      </c>
      <c r="C50" s="617" t="s">
        <v>675</v>
      </c>
      <c r="D50" s="612" t="str">
        <f>+VLOOKUP(C50,Foundation!$C$8:$D$493,2,FALSE)</f>
        <v>DA+0</v>
      </c>
      <c r="E50" s="614">
        <f>+VLOOKUP(C50,'Erection Compiled'!$C$7:$J$333,7,FALSE)</f>
        <v>0</v>
      </c>
      <c r="F50" s="483" t="str">
        <f>+VLOOKUP(C50,'Erection Compiled'!$C$189:$G$309,3,FALSE)</f>
        <v>Sandy</v>
      </c>
      <c r="G50" s="483">
        <f>+VLOOKUP(C50,'Erection Compiled'!$C$189:$G$309,4,FALSE)</f>
        <v>45888</v>
      </c>
      <c r="H50" s="631"/>
      <c r="I50" s="631"/>
      <c r="J50" s="631"/>
      <c r="K50" s="631"/>
      <c r="L50" s="631"/>
      <c r="M50" s="631"/>
      <c r="N50" s="631"/>
      <c r="O50" s="631"/>
      <c r="P50" s="631"/>
      <c r="Q50" s="631"/>
      <c r="R50" s="631"/>
      <c r="S50" s="631"/>
      <c r="T50" s="631"/>
      <c r="U50" s="631"/>
      <c r="V50" s="631"/>
      <c r="W50" s="631"/>
      <c r="X50" s="631"/>
      <c r="Y50" s="631"/>
      <c r="Z50" s="631">
        <v>5.357767428571429</v>
      </c>
      <c r="AA50" s="631">
        <v>5.357767428571429</v>
      </c>
      <c r="AB50" s="631">
        <v>5.357767428571429</v>
      </c>
      <c r="AC50" s="631">
        <v>5.357767428571429</v>
      </c>
      <c r="AD50" s="631">
        <v>5.357767428571429</v>
      </c>
      <c r="AE50" s="631">
        <v>5.357767428571429</v>
      </c>
      <c r="AF50" s="631">
        <v>5.357767428571429</v>
      </c>
      <c r="AG50" s="631"/>
      <c r="AH50" s="631"/>
      <c r="AI50" s="631"/>
      <c r="AJ50" s="631"/>
      <c r="AK50" s="631"/>
      <c r="AL50" s="631"/>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4">
        <f t="shared" si="0"/>
        <v>37.504372000000004</v>
      </c>
      <c r="BS50" s="615" t="s">
        <v>402</v>
      </c>
    </row>
    <row r="51" spans="1:73" x14ac:dyDescent="0.25">
      <c r="A51" s="482">
        <v>42</v>
      </c>
      <c r="B51" s="611" t="s">
        <v>1498</v>
      </c>
      <c r="C51" s="617" t="s">
        <v>457</v>
      </c>
      <c r="D51" s="612" t="str">
        <f>+VLOOKUP(C51,Foundation!$C$8:$D$493,2,FALSE)</f>
        <v>DA+0</v>
      </c>
      <c r="E51" s="614">
        <f>+VLOOKUP(C51,'Erection Compiled'!$C$7:$J$333,7,FALSE)</f>
        <v>0</v>
      </c>
      <c r="F51" s="483" t="str">
        <f>+VLOOKUP(C51,'Erection Compiled'!$C$189:$G$309,3,FALSE)</f>
        <v>DRY</v>
      </c>
      <c r="G51" s="483">
        <f>+VLOOKUP(C51,'Erection Compiled'!$C$189:$G$309,4,FALSE)</f>
        <v>45889</v>
      </c>
      <c r="H51" s="631"/>
      <c r="I51" s="631"/>
      <c r="J51" s="631"/>
      <c r="K51" s="631"/>
      <c r="L51" s="631"/>
      <c r="M51" s="631"/>
      <c r="N51" s="631"/>
      <c r="O51" s="631"/>
      <c r="P51" s="631"/>
      <c r="Q51" s="631"/>
      <c r="R51" s="631"/>
      <c r="S51" s="631"/>
      <c r="T51" s="631"/>
      <c r="U51" s="631"/>
      <c r="V51" s="631"/>
      <c r="W51" s="631"/>
      <c r="X51" s="631"/>
      <c r="Y51" s="631"/>
      <c r="Z51" s="631"/>
      <c r="AA51" s="631">
        <v>6.2507286666666673</v>
      </c>
      <c r="AB51" s="631">
        <v>6.2507286666666673</v>
      </c>
      <c r="AC51" s="631">
        <v>6.2507286666666673</v>
      </c>
      <c r="AD51" s="631">
        <v>6.2507286666666673</v>
      </c>
      <c r="AE51" s="631">
        <v>6.2507286666666673</v>
      </c>
      <c r="AF51" s="631">
        <v>6.2507286666666673</v>
      </c>
      <c r="AG51" s="631"/>
      <c r="AH51" s="631"/>
      <c r="AI51" s="631"/>
      <c r="AJ51" s="631"/>
      <c r="AK51" s="631"/>
      <c r="AL51" s="631"/>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4">
        <f t="shared" si="0"/>
        <v>37.504372000000004</v>
      </c>
      <c r="BS51" s="615" t="s">
        <v>402</v>
      </c>
    </row>
    <row r="52" spans="1:73" x14ac:dyDescent="0.25">
      <c r="A52" s="482">
        <v>43</v>
      </c>
      <c r="B52" s="611" t="s">
        <v>884</v>
      </c>
      <c r="C52" s="617" t="s">
        <v>746</v>
      </c>
      <c r="D52" s="612" t="str">
        <f>+VLOOKUP(C52,Foundation!$C$8:$D$493,2,FALSE)</f>
        <v>DA+3</v>
      </c>
      <c r="E52" s="614">
        <f>+VLOOKUP(C52,'Erection Compiled'!$C$7:$J$333,7,FALSE)</f>
        <v>0</v>
      </c>
      <c r="F52" s="483" t="str">
        <f>+VLOOKUP(C52,'Erection Compiled'!$C$189:$G$309,3,FALSE)</f>
        <v>DRY</v>
      </c>
      <c r="G52" s="483">
        <f>+VLOOKUP(C52,'Erection Compiled'!$C$189:$G$309,4,FALSE)</f>
        <v>45890</v>
      </c>
      <c r="H52" s="631"/>
      <c r="I52" s="631"/>
      <c r="J52" s="631"/>
      <c r="K52" s="631"/>
      <c r="L52" s="631"/>
      <c r="M52" s="631"/>
      <c r="N52" s="631"/>
      <c r="O52" s="631"/>
      <c r="P52" s="631"/>
      <c r="Q52" s="631"/>
      <c r="R52" s="631"/>
      <c r="S52" s="631"/>
      <c r="T52" s="631"/>
      <c r="U52" s="631"/>
      <c r="V52" s="631"/>
      <c r="W52" s="631"/>
      <c r="X52" s="631"/>
      <c r="Y52" s="631"/>
      <c r="Z52" s="631"/>
      <c r="AA52" s="631"/>
      <c r="AB52" s="631">
        <v>7.76</v>
      </c>
      <c r="AC52" s="631">
        <v>7.76</v>
      </c>
      <c r="AD52" s="631">
        <v>7.76</v>
      </c>
      <c r="AE52" s="631">
        <v>7.76</v>
      </c>
      <c r="AF52" s="631">
        <v>7.76</v>
      </c>
      <c r="AG52" s="631"/>
      <c r="AH52" s="631"/>
      <c r="AI52" s="631"/>
      <c r="AJ52" s="631"/>
      <c r="AK52" s="631"/>
      <c r="AL52" s="631"/>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4">
        <f t="shared" si="0"/>
        <v>38.799999999999997</v>
      </c>
      <c r="BS52" s="615" t="s">
        <v>402</v>
      </c>
    </row>
    <row r="53" spans="1:73" x14ac:dyDescent="0.25">
      <c r="A53" s="482">
        <v>44</v>
      </c>
      <c r="B53" s="611">
        <f>+VLOOKUP(C53,'Erection Compiled'!$C$186:$H$309,5,FALSE)</f>
        <v>45895</v>
      </c>
      <c r="C53" s="617" t="s">
        <v>27</v>
      </c>
      <c r="D53" s="612" t="str">
        <f>+VLOOKUP(C53,Foundation!$C$8:$D$493,2,FALSE)</f>
        <v>DA+0</v>
      </c>
      <c r="E53" s="614">
        <f>+VLOOKUP(C53,'Erection Compiled'!$C$7:$J$333,7,FALSE)</f>
        <v>0</v>
      </c>
      <c r="F53" s="483" t="str">
        <f>+VLOOKUP(C53,'Erection Compiled'!$C$189:$G$309,3,FALSE)</f>
        <v>DRY</v>
      </c>
      <c r="G53" s="483">
        <f>+VLOOKUP(C53,'Erection Compiled'!$C$189:$G$309,4,FALSE)</f>
        <v>45891</v>
      </c>
      <c r="H53" s="631"/>
      <c r="I53" s="631"/>
      <c r="J53" s="631"/>
      <c r="K53" s="631"/>
      <c r="L53" s="631"/>
      <c r="M53" s="631"/>
      <c r="N53" s="631"/>
      <c r="O53" s="631"/>
      <c r="P53" s="631"/>
      <c r="Q53" s="631"/>
      <c r="R53" s="631"/>
      <c r="S53" s="631"/>
      <c r="T53" s="631"/>
      <c r="U53" s="631"/>
      <c r="V53" s="631"/>
      <c r="W53" s="631"/>
      <c r="X53" s="631"/>
      <c r="Y53" s="631"/>
      <c r="Z53" s="631"/>
      <c r="AA53" s="631"/>
      <c r="AB53" s="631"/>
      <c r="AC53" s="631">
        <v>7.5008744000000007</v>
      </c>
      <c r="AD53" s="631">
        <v>7.5008744000000007</v>
      </c>
      <c r="AE53" s="631">
        <v>7.5008744000000007</v>
      </c>
      <c r="AF53" s="631">
        <v>7.5008744000000007</v>
      </c>
      <c r="AG53" s="631">
        <v>7.5008744000000007</v>
      </c>
      <c r="AH53" s="631"/>
      <c r="AI53" s="631"/>
      <c r="AJ53" s="631"/>
      <c r="AK53" s="631"/>
      <c r="AL53" s="631"/>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4">
        <f t="shared" si="0"/>
        <v>37.504372000000004</v>
      </c>
      <c r="BS53" s="615" t="s">
        <v>402</v>
      </c>
    </row>
    <row r="54" spans="1:73" x14ac:dyDescent="0.25">
      <c r="A54" s="482">
        <v>45</v>
      </c>
      <c r="B54" s="611">
        <f>+VLOOKUP(C54,'Erection Compiled'!$C$186:$H$309,5,FALSE)</f>
        <v>45898</v>
      </c>
      <c r="C54" s="617" t="s">
        <v>745</v>
      </c>
      <c r="D54" s="612" t="str">
        <f>+VLOOKUP(C54,Foundation!$C$8:$D$493,2,FALSE)</f>
        <v>DA+0</v>
      </c>
      <c r="E54" s="614">
        <f>+VLOOKUP(C54,'Erection Compiled'!$C$7:$J$333,7,FALSE)</f>
        <v>0</v>
      </c>
      <c r="F54" s="483" t="str">
        <f>+VLOOKUP(C54,'Erection Compiled'!$C$189:$G$309,3,FALSE)</f>
        <v>Sandy</v>
      </c>
      <c r="G54" s="483">
        <f>+VLOOKUP(C54,'Erection Compiled'!$C$189:$G$309,4,FALSE)</f>
        <v>45890</v>
      </c>
      <c r="H54" s="631"/>
      <c r="I54" s="631"/>
      <c r="J54" s="631"/>
      <c r="K54" s="631"/>
      <c r="L54" s="631"/>
      <c r="M54" s="631"/>
      <c r="N54" s="631"/>
      <c r="O54" s="631"/>
      <c r="P54" s="631"/>
      <c r="Q54" s="631"/>
      <c r="R54" s="631"/>
      <c r="S54" s="631"/>
      <c r="T54" s="631"/>
      <c r="U54" s="631"/>
      <c r="V54" s="631"/>
      <c r="W54" s="631"/>
      <c r="X54" s="631"/>
      <c r="Y54" s="631"/>
      <c r="Z54" s="631"/>
      <c r="AA54" s="631"/>
      <c r="AB54" s="631">
        <v>4.1671524444444445</v>
      </c>
      <c r="AC54" s="631">
        <v>4.1671524444444445</v>
      </c>
      <c r="AD54" s="631">
        <v>4.1671524444444445</v>
      </c>
      <c r="AE54" s="631">
        <v>4.1671524444444445</v>
      </c>
      <c r="AF54" s="631">
        <v>4.1671524444444445</v>
      </c>
      <c r="AG54" s="631">
        <v>4.1671524444444445</v>
      </c>
      <c r="AH54" s="631">
        <v>4.1671524444444445</v>
      </c>
      <c r="AI54" s="631">
        <v>4.1671524444444445</v>
      </c>
      <c r="AJ54" s="631">
        <v>4.1671524444444445</v>
      </c>
      <c r="AK54" s="631"/>
      <c r="AL54" s="631"/>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4">
        <f t="shared" si="0"/>
        <v>37.504372000000004</v>
      </c>
      <c r="BS54" s="615" t="s">
        <v>402</v>
      </c>
    </row>
    <row r="55" spans="1:73" x14ac:dyDescent="0.25">
      <c r="A55" s="482">
        <v>46</v>
      </c>
      <c r="B55" s="611">
        <f>+VLOOKUP(C55,'Erection Compiled'!$C$186:$H$309,5,FALSE)</f>
        <v>45899</v>
      </c>
      <c r="C55" s="617" t="s">
        <v>77</v>
      </c>
      <c r="D55" s="612" t="str">
        <f>+VLOOKUP(C55,Foundation!$C$8:$D$493,2,FALSE)</f>
        <v>DA+0</v>
      </c>
      <c r="E55" s="614">
        <f>+VLOOKUP(C55,'Erection Compiled'!$C$7:$J$333,7,FALSE)</f>
        <v>0</v>
      </c>
      <c r="F55" s="483" t="str">
        <f>+VLOOKUP(C55,'Erection Compiled'!$C$189:$G$309,3,FALSE)</f>
        <v>Sandy</v>
      </c>
      <c r="G55" s="483">
        <f>+VLOOKUP(C55,'Erection Compiled'!$C$189:$G$309,4,FALSE)</f>
        <v>45894</v>
      </c>
      <c r="H55" s="631"/>
      <c r="I55" s="631"/>
      <c r="J55" s="631"/>
      <c r="K55" s="631"/>
      <c r="L55" s="631"/>
      <c r="M55" s="631"/>
      <c r="N55" s="631"/>
      <c r="O55" s="631"/>
      <c r="P55" s="631"/>
      <c r="Q55" s="631"/>
      <c r="R55" s="631"/>
      <c r="S55" s="631"/>
      <c r="T55" s="631"/>
      <c r="U55" s="631"/>
      <c r="V55" s="631"/>
      <c r="W55" s="631"/>
      <c r="X55" s="631"/>
      <c r="Y55" s="631"/>
      <c r="Z55" s="631"/>
      <c r="AA55" s="631"/>
      <c r="AB55" s="631"/>
      <c r="AC55" s="631"/>
      <c r="AD55" s="631"/>
      <c r="AE55" s="631"/>
      <c r="AF55" s="631">
        <v>6.2507286666666673</v>
      </c>
      <c r="AG55" s="631">
        <v>6.2507286666666673</v>
      </c>
      <c r="AH55" s="631">
        <v>6.2507286666666673</v>
      </c>
      <c r="AI55" s="631">
        <v>6.2507286666666673</v>
      </c>
      <c r="AJ55" s="631">
        <v>6.2507286666666673</v>
      </c>
      <c r="AK55" s="631">
        <v>6.2507286666666673</v>
      </c>
      <c r="AL55" s="631"/>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4">
        <f t="shared" si="0"/>
        <v>37.504372000000004</v>
      </c>
      <c r="BS55" s="615" t="s">
        <v>402</v>
      </c>
    </row>
    <row r="56" spans="1:73" x14ac:dyDescent="0.25">
      <c r="A56" s="482">
        <v>47</v>
      </c>
      <c r="B56" s="611">
        <f>+VLOOKUP(C56,'Erection Compiled'!$C$186:$H$309,5,FALSE)</f>
        <v>45899</v>
      </c>
      <c r="C56" s="617" t="s">
        <v>572</v>
      </c>
      <c r="D56" s="612" t="str">
        <f>+VLOOKUP(C56,Foundation!$C$8:$D$493,2,FALSE)</f>
        <v>DA+3</v>
      </c>
      <c r="E56" s="614">
        <f>+VLOOKUP(C56,'Erection Compiled'!$C$7:$J$333,7,FALSE)</f>
        <v>0</v>
      </c>
      <c r="F56" s="483" t="str">
        <f>+VLOOKUP(C56,'Erection Compiled'!$C$189:$G$309,3,FALSE)</f>
        <v>Sandy</v>
      </c>
      <c r="G56" s="483">
        <f>+VLOOKUP(C56,'Erection Compiled'!$C$189:$G$309,4,FALSE)</f>
        <v>45894</v>
      </c>
      <c r="H56" s="631"/>
      <c r="I56" s="631"/>
      <c r="J56" s="631"/>
      <c r="K56" s="631"/>
      <c r="L56" s="631"/>
      <c r="M56" s="631"/>
      <c r="N56" s="631"/>
      <c r="O56" s="631"/>
      <c r="P56" s="631"/>
      <c r="Q56" s="631"/>
      <c r="R56" s="631"/>
      <c r="S56" s="631"/>
      <c r="T56" s="631"/>
      <c r="U56" s="631"/>
      <c r="V56" s="631"/>
      <c r="W56" s="631"/>
      <c r="X56" s="631"/>
      <c r="Y56" s="631"/>
      <c r="Z56" s="631"/>
      <c r="AA56" s="631"/>
      <c r="AB56" s="631"/>
      <c r="AC56" s="631"/>
      <c r="AD56" s="631"/>
      <c r="AE56" s="631"/>
      <c r="AF56" s="631">
        <v>6.4666666666666659</v>
      </c>
      <c r="AG56" s="631">
        <v>6.4666666666666659</v>
      </c>
      <c r="AH56" s="631">
        <v>6.4666666666666659</v>
      </c>
      <c r="AI56" s="631">
        <v>6.4666666666666659</v>
      </c>
      <c r="AJ56" s="631">
        <v>6.4666666666666659</v>
      </c>
      <c r="AK56" s="631">
        <v>6.4666666666666659</v>
      </c>
      <c r="AL56" s="631"/>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4">
        <f t="shared" si="0"/>
        <v>38.799999999999997</v>
      </c>
      <c r="BS56" s="615" t="s">
        <v>402</v>
      </c>
    </row>
    <row r="57" spans="1:73" x14ac:dyDescent="0.25">
      <c r="A57" s="482">
        <v>48</v>
      </c>
      <c r="B57" s="611">
        <f>+VLOOKUP(C57,'Erection Compiled'!$C$186:$H$309,5,FALSE)</f>
        <v>45899</v>
      </c>
      <c r="C57" s="617" t="s">
        <v>86</v>
      </c>
      <c r="D57" s="612" t="str">
        <f>+VLOOKUP(C57,Foundation!$C$8:$D$493,2,FALSE)</f>
        <v>DA+0</v>
      </c>
      <c r="E57" s="614">
        <f>+VLOOKUP(C57,'Erection Compiled'!$C$7:$J$333,7,FALSE)</f>
        <v>0</v>
      </c>
      <c r="F57" s="483" t="str">
        <f>+VLOOKUP(C57,'Erection Compiled'!$C$189:$G$309,3,FALSE)</f>
        <v>Sandy</v>
      </c>
      <c r="G57" s="483">
        <f>+VLOOKUP(C57,'Erection Compiled'!$C$189:$G$309,4,FALSE)</f>
        <v>45891</v>
      </c>
      <c r="H57" s="631"/>
      <c r="I57" s="631"/>
      <c r="J57" s="631"/>
      <c r="K57" s="631"/>
      <c r="L57" s="631"/>
      <c r="M57" s="631"/>
      <c r="N57" s="631"/>
      <c r="O57" s="631"/>
      <c r="P57" s="631"/>
      <c r="Q57" s="631"/>
      <c r="R57" s="631"/>
      <c r="S57" s="631"/>
      <c r="T57" s="631"/>
      <c r="U57" s="631"/>
      <c r="V57" s="631"/>
      <c r="W57" s="631"/>
      <c r="X57" s="631"/>
      <c r="Y57" s="631"/>
      <c r="Z57" s="631"/>
      <c r="AA57" s="631"/>
      <c r="AB57" s="631"/>
      <c r="AC57" s="631">
        <v>4.1671524444444445</v>
      </c>
      <c r="AD57" s="631">
        <v>4.1671524444444445</v>
      </c>
      <c r="AE57" s="631">
        <v>4.1671524444444445</v>
      </c>
      <c r="AF57" s="631">
        <v>4.1671524444444445</v>
      </c>
      <c r="AG57" s="631">
        <v>4.1671524444444445</v>
      </c>
      <c r="AH57" s="631">
        <v>4.1671524444444445</v>
      </c>
      <c r="AI57" s="631">
        <v>4.1671524444444445</v>
      </c>
      <c r="AJ57" s="631">
        <v>4.1671524444444445</v>
      </c>
      <c r="AK57" s="631">
        <v>4.1671524444444445</v>
      </c>
      <c r="AL57" s="631"/>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4">
        <f t="shared" si="0"/>
        <v>37.504372000000004</v>
      </c>
      <c r="BS57" s="615" t="s">
        <v>402</v>
      </c>
    </row>
    <row r="58" spans="1:73" x14ac:dyDescent="0.25">
      <c r="A58" s="482">
        <v>49</v>
      </c>
      <c r="B58" s="611">
        <f>+VLOOKUP(C58,'Erection Compiled'!$C$186:$H$309,5,FALSE)</f>
        <v>45900</v>
      </c>
      <c r="C58" s="617" t="s">
        <v>150</v>
      </c>
      <c r="D58" s="612" t="str">
        <f>+VLOOKUP(C58,Foundation!$C$8:$D$493,2,FALSE)</f>
        <v>DA+3</v>
      </c>
      <c r="E58" s="614">
        <f>+VLOOKUP(C58,'Erection Compiled'!$C$7:$J$333,7,FALSE)</f>
        <v>0</v>
      </c>
      <c r="F58" s="483" t="str">
        <f>+VLOOKUP(C58,'Erection Compiled'!$C$189:$G$309,3,FALSE)</f>
        <v>DRY</v>
      </c>
      <c r="G58" s="483">
        <f>+VLOOKUP(C58,'Erection Compiled'!$C$189:$G$309,4,FALSE)</f>
        <v>45892</v>
      </c>
      <c r="H58" s="631"/>
      <c r="I58" s="631"/>
      <c r="J58" s="631"/>
      <c r="K58" s="631"/>
      <c r="L58" s="631"/>
      <c r="M58" s="631"/>
      <c r="N58" s="631"/>
      <c r="O58" s="631"/>
      <c r="P58" s="631"/>
      <c r="Q58" s="631"/>
      <c r="R58" s="631"/>
      <c r="S58" s="631"/>
      <c r="T58" s="631"/>
      <c r="U58" s="631"/>
      <c r="V58" s="631"/>
      <c r="W58" s="631"/>
      <c r="X58" s="631"/>
      <c r="Y58" s="631"/>
      <c r="Z58" s="631"/>
      <c r="AA58" s="631"/>
      <c r="AB58" s="631"/>
      <c r="AC58" s="631"/>
      <c r="AD58" s="631">
        <v>4.3111111111111109</v>
      </c>
      <c r="AE58" s="631">
        <v>4.3111111111111109</v>
      </c>
      <c r="AF58" s="631">
        <v>4.3111111111111109</v>
      </c>
      <c r="AG58" s="631">
        <v>4.3111111111111109</v>
      </c>
      <c r="AH58" s="631">
        <v>4.3111111111111109</v>
      </c>
      <c r="AI58" s="631">
        <v>4.3111111111111109</v>
      </c>
      <c r="AJ58" s="631">
        <v>4.3111111111111109</v>
      </c>
      <c r="AK58" s="631">
        <v>4.3111111111111109</v>
      </c>
      <c r="AL58" s="631">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4">
        <f t="shared" si="0"/>
        <v>38.799999999999997</v>
      </c>
      <c r="BS58" s="615" t="s">
        <v>402</v>
      </c>
    </row>
    <row r="59" spans="1:73" x14ac:dyDescent="0.25">
      <c r="A59" s="482">
        <v>50</v>
      </c>
      <c r="B59" s="611">
        <f>+VLOOKUP(C59,'Erection Compiled'!$C$186:$H$309,5,FALSE)</f>
        <v>45900</v>
      </c>
      <c r="C59" s="617" t="s">
        <v>735</v>
      </c>
      <c r="D59" s="612" t="str">
        <f>+VLOOKUP(C59,Foundation!$C$8:$D$493,2,FALSE)</f>
        <v>DA+9</v>
      </c>
      <c r="E59" s="614">
        <f>+VLOOKUP(C59,'Erection Compiled'!$C$7:$J$333,7,FALSE)</f>
        <v>0</v>
      </c>
      <c r="F59" s="483" t="str">
        <f>+VLOOKUP(C59,'Erection Compiled'!$C$189:$G$309,3,FALSE)</f>
        <v>Sandy</v>
      </c>
      <c r="G59" s="483">
        <f>+VLOOKUP(C59,'Erection Compiled'!$C$189:$G$309,4,FALSE)</f>
        <v>45886</v>
      </c>
      <c r="H59" s="631"/>
      <c r="I59" s="631"/>
      <c r="J59" s="631"/>
      <c r="K59" s="631"/>
      <c r="L59" s="631"/>
      <c r="M59" s="631"/>
      <c r="N59" s="631"/>
      <c r="O59" s="631"/>
      <c r="P59" s="631"/>
      <c r="Q59" s="631"/>
      <c r="R59" s="631"/>
      <c r="S59" s="631"/>
      <c r="T59" s="631"/>
      <c r="U59" s="631"/>
      <c r="V59" s="631"/>
      <c r="W59" s="631"/>
      <c r="X59" s="631">
        <v>3.1456</v>
      </c>
      <c r="Y59" s="631">
        <v>3.1456</v>
      </c>
      <c r="Z59" s="631">
        <v>3.1456</v>
      </c>
      <c r="AA59" s="631">
        <v>3.1456</v>
      </c>
      <c r="AB59" s="631">
        <v>3.1456</v>
      </c>
      <c r="AC59" s="631">
        <v>3.1456</v>
      </c>
      <c r="AD59" s="631">
        <v>3.1456</v>
      </c>
      <c r="AE59" s="631">
        <v>3.1456</v>
      </c>
      <c r="AF59" s="631">
        <v>3.1456</v>
      </c>
      <c r="AG59" s="631">
        <v>3.1456</v>
      </c>
      <c r="AH59" s="631">
        <v>3.1456</v>
      </c>
      <c r="AI59" s="631">
        <v>3.1456</v>
      </c>
      <c r="AJ59" s="631">
        <v>3.1456</v>
      </c>
      <c r="AK59" s="631">
        <v>3.1456</v>
      </c>
      <c r="AL59" s="631">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4">
        <f t="shared" si="0"/>
        <v>47.184000000000012</v>
      </c>
      <c r="BS59" s="615" t="s">
        <v>402</v>
      </c>
    </row>
    <row r="60" spans="1:73" x14ac:dyDescent="0.25">
      <c r="A60" s="482">
        <v>51</v>
      </c>
      <c r="B60" s="611">
        <f>+VLOOKUP(C60,'Erection Compiled'!$C$186:$H$320,5,FALSE)</f>
        <v>45900</v>
      </c>
      <c r="C60" s="617" t="s">
        <v>456</v>
      </c>
      <c r="D60" s="612" t="str">
        <f>+VLOOKUP(C60,Foundation!$C$8:$D$493,2,FALSE)</f>
        <v>DA+0</v>
      </c>
      <c r="E60" s="614">
        <f>+VLOOKUP(C60,'Erection Compiled'!$C$7:$J$333,7,FALSE)</f>
        <v>0</v>
      </c>
      <c r="F60" s="483" t="str">
        <f>+VLOOKUP(C60,'Erection Compiled'!$C$189:$G$309,3,FALSE)</f>
        <v>DRY</v>
      </c>
      <c r="G60" s="483">
        <f>+VLOOKUP(C60,'Erection Compiled'!$C$189:$G$309,4,FALSE)</f>
        <v>45898</v>
      </c>
      <c r="H60" s="631"/>
      <c r="I60" s="631"/>
      <c r="J60" s="631"/>
      <c r="K60" s="631"/>
      <c r="L60" s="631"/>
      <c r="M60" s="631"/>
      <c r="N60" s="631"/>
      <c r="O60" s="631"/>
      <c r="P60" s="631"/>
      <c r="Q60" s="631"/>
      <c r="R60" s="631"/>
      <c r="S60" s="631"/>
      <c r="T60" s="631"/>
      <c r="U60" s="631"/>
      <c r="V60" s="631"/>
      <c r="W60" s="631"/>
      <c r="X60" s="631"/>
      <c r="Y60" s="631"/>
      <c r="Z60" s="631"/>
      <c r="AA60" s="631"/>
      <c r="AB60" s="631"/>
      <c r="AC60" s="631"/>
      <c r="AD60" s="631"/>
      <c r="AE60" s="631"/>
      <c r="AF60" s="631"/>
      <c r="AG60" s="631"/>
      <c r="AH60" s="631"/>
      <c r="AI60" s="631"/>
      <c r="AJ60" s="631">
        <v>12.501457333333335</v>
      </c>
      <c r="AK60" s="631">
        <v>12.501457333333335</v>
      </c>
      <c r="AL60" s="631">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4">
        <f t="shared" si="0"/>
        <v>37.504372000000004</v>
      </c>
      <c r="BS60" s="615" t="s">
        <v>402</v>
      </c>
    </row>
    <row r="61" spans="1:73" x14ac:dyDescent="0.25">
      <c r="A61" s="482">
        <v>52</v>
      </c>
      <c r="B61" s="611">
        <f>+VLOOKUP(C61,'Erection Compiled'!$C$186:$H$320,5,FALSE)</f>
        <v>45900</v>
      </c>
      <c r="C61" s="617" t="s">
        <v>677</v>
      </c>
      <c r="D61" s="612" t="str">
        <f>+VLOOKUP(C61,Foundation!$C$8:$D$493,2,FALSE)</f>
        <v>DA+9</v>
      </c>
      <c r="E61" s="614">
        <f>+VLOOKUP(C61,'Erection Compiled'!$C$7:$J$333,7,FALSE)</f>
        <v>0</v>
      </c>
      <c r="F61" s="483" t="str">
        <f>+VLOOKUP(C61,'Erection Compiled'!$C$189:$G$320,3,FALSE)</f>
        <v>Sandy</v>
      </c>
      <c r="G61" s="483">
        <f>+VLOOKUP(C61,'Erection Compiled'!$C$189:$G$320,4,FALSE)</f>
        <v>45894</v>
      </c>
      <c r="H61" s="631"/>
      <c r="I61" s="631"/>
      <c r="J61" s="631"/>
      <c r="K61" s="631"/>
      <c r="L61" s="631"/>
      <c r="M61" s="631"/>
      <c r="N61" s="631"/>
      <c r="O61" s="631"/>
      <c r="P61" s="631"/>
      <c r="Q61" s="631"/>
      <c r="R61" s="631"/>
      <c r="S61" s="631"/>
      <c r="T61" s="631"/>
      <c r="U61" s="631"/>
      <c r="V61" s="631"/>
      <c r="W61" s="631"/>
      <c r="X61" s="631"/>
      <c r="Y61" s="631"/>
      <c r="Z61" s="631"/>
      <c r="AA61" s="631"/>
      <c r="AB61" s="631"/>
      <c r="AC61" s="631"/>
      <c r="AD61" s="631"/>
      <c r="AE61" s="631"/>
      <c r="AF61" s="631">
        <v>6.7405714285714282</v>
      </c>
      <c r="AG61" s="631">
        <v>6.7405714285714282</v>
      </c>
      <c r="AH61" s="631">
        <v>6.7405714285714282</v>
      </c>
      <c r="AI61" s="631">
        <v>6.7405714285714282</v>
      </c>
      <c r="AJ61" s="631">
        <v>6.7405714285714282</v>
      </c>
      <c r="AK61" s="631">
        <v>6.7405714285714282</v>
      </c>
      <c r="AL61" s="631">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4">
        <f t="shared" si="0"/>
        <v>47.183999999999997</v>
      </c>
      <c r="BS61" s="615" t="s">
        <v>402</v>
      </c>
      <c r="BU61" s="649"/>
    </row>
    <row r="62" spans="1:73" x14ac:dyDescent="0.25">
      <c r="A62" s="482">
        <v>1</v>
      </c>
      <c r="B62" s="611">
        <f>+VLOOKUP(C62,'Erection Compiled'!$C$186:$H$356,5,FALSE)</f>
        <v>45903</v>
      </c>
      <c r="C62" s="617" t="s">
        <v>492</v>
      </c>
      <c r="D62" s="612" t="str">
        <f>+VLOOKUP(C62,Foundation!$C$8:$D$493,2,FALSE)</f>
        <v>DC1+0</v>
      </c>
      <c r="E62" s="614">
        <f>+VLOOKUP(C62,'Erection Compiled'!$C$7:$J$356,7,FALSE)</f>
        <v>0</v>
      </c>
      <c r="F62" s="483" t="str">
        <f>+VLOOKUP(C62,'Erection Compiled'!$C$189:$G$356,3,FALSE)</f>
        <v>DRY</v>
      </c>
      <c r="G62" s="483">
        <f>+VLOOKUP(C62,'Erection Compiled'!$C$189:$G$356,4,FALSE)</f>
        <v>45895</v>
      </c>
      <c r="H62" s="613"/>
      <c r="I62" s="614"/>
      <c r="J62" s="613"/>
      <c r="K62" s="613"/>
      <c r="L62" s="482"/>
      <c r="M62" s="482"/>
      <c r="N62" s="482"/>
      <c r="O62" s="482"/>
      <c r="P62" s="482"/>
      <c r="Q62" s="482"/>
      <c r="R62" s="482"/>
      <c r="S62" s="482"/>
      <c r="T62" s="482"/>
      <c r="U62" s="482"/>
      <c r="V62" s="482"/>
      <c r="W62" s="482"/>
      <c r="X62" s="482"/>
      <c r="Y62" s="482"/>
      <c r="Z62" s="482"/>
      <c r="AA62" s="482"/>
      <c r="AB62" s="482"/>
      <c r="AC62" s="482"/>
      <c r="AD62" s="482"/>
      <c r="AE62" s="482"/>
      <c r="AF62" s="482"/>
      <c r="AG62" s="631">
        <v>7.3756666666666666</v>
      </c>
      <c r="AH62" s="631">
        <v>7.3756666666666666</v>
      </c>
      <c r="AI62" s="631">
        <v>7.3756666666666666</v>
      </c>
      <c r="AJ62" s="631">
        <v>7.3756666666666666</v>
      </c>
      <c r="AK62" s="631">
        <v>7.3756666666666666</v>
      </c>
      <c r="AL62" s="631">
        <v>7.3756666666666666</v>
      </c>
      <c r="AM62" s="631">
        <v>7.3756666666666666</v>
      </c>
      <c r="AN62" s="631">
        <v>7.3756666666666666</v>
      </c>
      <c r="AO62" s="631">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4">
        <f t="shared" si="0"/>
        <v>66.381</v>
      </c>
      <c r="BS62" s="615" t="s">
        <v>402</v>
      </c>
      <c r="BU62" s="649"/>
    </row>
    <row r="63" spans="1:73" x14ac:dyDescent="0.25">
      <c r="A63" s="482">
        <v>2</v>
      </c>
      <c r="B63" s="611">
        <f>+VLOOKUP(C63,'Erection Compiled'!$C$186:$H$356,5,FALSE)</f>
        <v>45903</v>
      </c>
      <c r="C63" s="617" t="s">
        <v>520</v>
      </c>
      <c r="D63" s="612" t="str">
        <f>+VLOOKUP(C63,Foundation!$C$8:$D$493,2,FALSE)</f>
        <v>DA+0</v>
      </c>
      <c r="E63" s="614">
        <f>+VLOOKUP(C63,'Erection Compiled'!$C$7:$J$356,7,FALSE)</f>
        <v>0</v>
      </c>
      <c r="F63" s="483" t="str">
        <f>+VLOOKUP(C63,'Erection Compiled'!$C$189:$G$356,3,FALSE)</f>
        <v>DRY</v>
      </c>
      <c r="G63" s="483">
        <f>+VLOOKUP(C63,'Erection Compiled'!$C$189:$G$356,4,FALSE)</f>
        <v>45895</v>
      </c>
      <c r="H63" s="613"/>
      <c r="I63" s="614"/>
      <c r="J63" s="613"/>
      <c r="K63" s="613"/>
      <c r="L63" s="482"/>
      <c r="M63" s="482"/>
      <c r="N63" s="482"/>
      <c r="O63" s="482"/>
      <c r="P63" s="482"/>
      <c r="Q63" s="482"/>
      <c r="R63" s="482"/>
      <c r="S63" s="482"/>
      <c r="T63" s="482"/>
      <c r="U63" s="482"/>
      <c r="V63" s="482"/>
      <c r="W63" s="482"/>
      <c r="X63" s="482"/>
      <c r="Y63" s="482"/>
      <c r="Z63" s="482"/>
      <c r="AA63" s="482"/>
      <c r="AB63" s="482"/>
      <c r="AC63" s="482"/>
      <c r="AD63" s="482"/>
      <c r="AE63" s="482"/>
      <c r="AF63" s="482"/>
      <c r="AG63" s="650">
        <v>4.1671524444444445</v>
      </c>
      <c r="AH63" s="650">
        <v>4.1671524444444445</v>
      </c>
      <c r="AI63" s="650">
        <v>4.1671524444444445</v>
      </c>
      <c r="AJ63" s="650">
        <v>4.1671524444444445</v>
      </c>
      <c r="AK63" s="650">
        <v>4.1671524444444445</v>
      </c>
      <c r="AL63" s="650">
        <v>4.1671524444444445</v>
      </c>
      <c r="AM63" s="650">
        <v>4.1671524444444445</v>
      </c>
      <c r="AN63" s="650">
        <v>4.1671524444444445</v>
      </c>
      <c r="AO63" s="650">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4">
        <f t="shared" si="0"/>
        <v>37.504372000000004</v>
      </c>
      <c r="BS63" s="615" t="s">
        <v>402</v>
      </c>
      <c r="BU63" s="649"/>
    </row>
    <row r="64" spans="1:73" x14ac:dyDescent="0.25">
      <c r="A64" s="482">
        <v>3</v>
      </c>
      <c r="B64" s="611">
        <f>+VLOOKUP(C64,'Erection Compiled'!$C$186:$H$356,5,FALSE)</f>
        <v>45902</v>
      </c>
      <c r="C64" s="617" t="s">
        <v>79</v>
      </c>
      <c r="D64" s="612" t="str">
        <f>+VLOOKUP(C64,Foundation!$C$8:$D$493,2,FALSE)</f>
        <v>DA+0</v>
      </c>
      <c r="E64" s="614">
        <f>+VLOOKUP(C64,'Erection Compiled'!$C$7:$J$356,7,FALSE)</f>
        <v>0</v>
      </c>
      <c r="F64" s="483" t="str">
        <f>+VLOOKUP(C64,'Erection Compiled'!$C$189:$G$356,3,FALSE)</f>
        <v>DRY</v>
      </c>
      <c r="G64" s="483">
        <f>+VLOOKUP(C64,'Erection Compiled'!$C$189:$G$356,4,FALSE)</f>
        <v>45895</v>
      </c>
      <c r="H64" s="613"/>
      <c r="I64" s="614"/>
      <c r="J64" s="613"/>
      <c r="K64" s="613"/>
      <c r="L64" s="482"/>
      <c r="M64" s="482"/>
      <c r="N64" s="482"/>
      <c r="O64" s="482"/>
      <c r="P64" s="482"/>
      <c r="Q64" s="482"/>
      <c r="R64" s="482"/>
      <c r="S64" s="482"/>
      <c r="T64" s="482"/>
      <c r="U64" s="482"/>
      <c r="V64" s="482"/>
      <c r="W64" s="482"/>
      <c r="X64" s="482"/>
      <c r="Y64" s="482"/>
      <c r="Z64" s="482"/>
      <c r="AA64" s="482"/>
      <c r="AB64" s="482"/>
      <c r="AC64" s="482"/>
      <c r="AD64" s="482"/>
      <c r="AE64" s="482"/>
      <c r="AF64" s="482"/>
      <c r="AG64" s="631">
        <v>4.6880465000000004</v>
      </c>
      <c r="AH64" s="631">
        <v>4.6880465000000004</v>
      </c>
      <c r="AI64" s="631">
        <v>4.6880465000000004</v>
      </c>
      <c r="AJ64" s="631">
        <v>4.6880465000000004</v>
      </c>
      <c r="AK64" s="631">
        <v>4.6880465000000004</v>
      </c>
      <c r="AL64" s="631">
        <v>4.6880465000000004</v>
      </c>
      <c r="AM64" s="631">
        <v>4.6880465000000004</v>
      </c>
      <c r="AN64" s="631">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4">
        <f t="shared" si="0"/>
        <v>37.504371999999996</v>
      </c>
      <c r="BS64" s="615" t="s">
        <v>402</v>
      </c>
      <c r="BU64" s="649"/>
    </row>
    <row r="65" spans="1:73" x14ac:dyDescent="0.25">
      <c r="A65" s="482">
        <v>4</v>
      </c>
      <c r="B65" s="611">
        <f>+VLOOKUP(C65,'Erection Compiled'!$C$186:$H$356,5,FALSE)</f>
        <v>45903</v>
      </c>
      <c r="C65" s="617" t="s">
        <v>63</v>
      </c>
      <c r="D65" s="612" t="str">
        <f>+VLOOKUP(C65,Foundation!$C$8:$D$493,2,FALSE)</f>
        <v>DC1+0</v>
      </c>
      <c r="E65" s="614">
        <f>+VLOOKUP(C65,'Erection Compiled'!$C$7:$J$356,7,FALSE)</f>
        <v>0</v>
      </c>
      <c r="F65" s="483" t="str">
        <f>+VLOOKUP(C65,'Erection Compiled'!$C$189:$G$356,3,FALSE)</f>
        <v>DFR</v>
      </c>
      <c r="G65" s="483">
        <f>+VLOOKUP(C65,'Erection Compiled'!$C$189:$G$356,4,FALSE)</f>
        <v>45892</v>
      </c>
      <c r="H65" s="613"/>
      <c r="I65" s="614"/>
      <c r="J65" s="613"/>
      <c r="K65" s="613"/>
      <c r="L65" s="482"/>
      <c r="M65" s="482"/>
      <c r="N65" s="482"/>
      <c r="O65" s="482"/>
      <c r="P65" s="482"/>
      <c r="Q65" s="482"/>
      <c r="R65" s="482"/>
      <c r="S65" s="482"/>
      <c r="T65" s="482"/>
      <c r="U65" s="482"/>
      <c r="V65" s="482"/>
      <c r="W65" s="482"/>
      <c r="X65" s="482"/>
      <c r="Y65" s="482"/>
      <c r="Z65" s="482"/>
      <c r="AA65" s="482"/>
      <c r="AB65" s="482"/>
      <c r="AC65" s="482"/>
      <c r="AD65" s="650">
        <v>5.5317499999999997</v>
      </c>
      <c r="AE65" s="650">
        <v>5.5317499999999997</v>
      </c>
      <c r="AF65" s="650">
        <v>5.5317499999999997</v>
      </c>
      <c r="AG65" s="650">
        <v>5.5317499999999997</v>
      </c>
      <c r="AH65" s="650">
        <v>5.5317499999999997</v>
      </c>
      <c r="AI65" s="650">
        <v>5.5317499999999997</v>
      </c>
      <c r="AJ65" s="650">
        <v>5.5317499999999997</v>
      </c>
      <c r="AK65" s="650">
        <v>5.5317499999999997</v>
      </c>
      <c r="AL65" s="650">
        <v>5.5317499999999997</v>
      </c>
      <c r="AM65" s="650">
        <v>5.5317499999999997</v>
      </c>
      <c r="AN65" s="650">
        <v>5.5317499999999997</v>
      </c>
      <c r="AO65" s="650">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4">
        <f t="shared" si="0"/>
        <v>66.381000000000014</v>
      </c>
      <c r="BS65" s="615" t="s">
        <v>402</v>
      </c>
      <c r="BU65" s="649"/>
    </row>
    <row r="66" spans="1:73" x14ac:dyDescent="0.25">
      <c r="A66" s="482">
        <v>5</v>
      </c>
      <c r="B66" s="611">
        <f>+VLOOKUP(C66,'Erection Compiled'!$C$186:$H$356,5,FALSE)</f>
        <v>45903</v>
      </c>
      <c r="C66" s="617" t="s">
        <v>568</v>
      </c>
      <c r="D66" s="612" t="str">
        <f>+VLOOKUP(C66,Foundation!$C$8:$D$493,2,FALSE)</f>
        <v>DA+3</v>
      </c>
      <c r="E66" s="614">
        <f>+VLOOKUP(C66,'Erection Compiled'!$C$7:$J$356,7,FALSE)</f>
        <v>0</v>
      </c>
      <c r="F66" s="483" t="str">
        <f>+VLOOKUP(C66,'Erection Compiled'!$C$189:$G$356,3,FALSE)</f>
        <v>DRY</v>
      </c>
      <c r="G66" s="483">
        <f>+VLOOKUP(C66,'Erection Compiled'!$C$189:$G$356,4,FALSE)</f>
        <v>45898</v>
      </c>
      <c r="H66" s="613"/>
      <c r="I66" s="614"/>
      <c r="J66" s="613"/>
      <c r="K66" s="613"/>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1">
        <v>9.1</v>
      </c>
      <c r="AK66" s="631">
        <v>10.1</v>
      </c>
      <c r="AL66" s="631">
        <v>9.1</v>
      </c>
      <c r="AM66" s="631"/>
      <c r="AN66" s="631"/>
      <c r="AO66" s="631">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4">
        <f t="shared" si="0"/>
        <v>38.799999999999997</v>
      </c>
      <c r="BS66" s="615" t="s">
        <v>402</v>
      </c>
      <c r="BU66" s="649"/>
    </row>
    <row r="67" spans="1:73" x14ac:dyDescent="0.25">
      <c r="A67" s="482">
        <v>6</v>
      </c>
      <c r="B67" s="611">
        <f>+VLOOKUP(C67,'Erection Compiled'!$C$186:$H$356,5,FALSE)</f>
        <v>45904</v>
      </c>
      <c r="C67" s="617" t="s">
        <v>461</v>
      </c>
      <c r="D67" s="612" t="str">
        <f>+VLOOKUP(C67,Foundation!$C$8:$D$493,2,FALSE)</f>
        <v>DA+3</v>
      </c>
      <c r="E67" s="614">
        <f>+VLOOKUP(C67,'Erection Compiled'!$C$7:$J$356,7,FALSE)</f>
        <v>0</v>
      </c>
      <c r="F67" s="483" t="str">
        <f>+VLOOKUP(C67,'Erection Compiled'!$C$189:$G$356,3,FALSE)</f>
        <v>DRY</v>
      </c>
      <c r="G67" s="483">
        <f>+VLOOKUP(C67,'Erection Compiled'!$C$189:$G$356,4,FALSE)</f>
        <v>45898</v>
      </c>
      <c r="H67" s="613"/>
      <c r="I67" s="614"/>
      <c r="J67" s="613"/>
      <c r="K67" s="613"/>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1">
        <v>5.5428571428571427</v>
      </c>
      <c r="AK67" s="631">
        <v>5.5428571428571427</v>
      </c>
      <c r="AL67" s="631">
        <v>5.5428571428571427</v>
      </c>
      <c r="AM67" s="631">
        <v>5.5428571428571427</v>
      </c>
      <c r="AN67" s="631">
        <v>5.5428571428571427</v>
      </c>
      <c r="AO67" s="631">
        <v>5.5428571428571427</v>
      </c>
      <c r="AP67" s="631">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4">
        <f t="shared" si="0"/>
        <v>38.800000000000004</v>
      </c>
      <c r="BS67" s="615" t="s">
        <v>402</v>
      </c>
      <c r="BT67" s="649"/>
      <c r="BU67" s="649"/>
    </row>
    <row r="68" spans="1:73" x14ac:dyDescent="0.25">
      <c r="A68" s="482">
        <v>7</v>
      </c>
      <c r="B68" s="611">
        <f>+VLOOKUP(C68,'Erection Compiled'!$C$186:$H$356,5,FALSE)</f>
        <v>45905</v>
      </c>
      <c r="C68" s="617" t="s">
        <v>49</v>
      </c>
      <c r="D68" s="612" t="str">
        <f>+VLOOKUP(C68,Foundation!$C$8:$D$493,2,FALSE)</f>
        <v>DB2+0</v>
      </c>
      <c r="E68" s="614">
        <f>+VLOOKUP(C68,'Erection Compiled'!$C$7:$J$356,7,FALSE)</f>
        <v>0</v>
      </c>
      <c r="F68" s="483" t="str">
        <f>+VLOOKUP(C68,'Erection Compiled'!$C$189:$G$356,3,FALSE)</f>
        <v>DRY</v>
      </c>
      <c r="G68" s="483">
        <f>+VLOOKUP(C68,'Erection Compiled'!$C$189:$G$356,4,FALSE)</f>
        <v>45902</v>
      </c>
      <c r="H68" s="613"/>
      <c r="I68" s="614"/>
      <c r="J68" s="613"/>
      <c r="K68" s="613"/>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1"/>
      <c r="AK68" s="631"/>
      <c r="AL68" s="631"/>
      <c r="AM68" s="631"/>
      <c r="AN68" s="631">
        <v>14.399310249999999</v>
      </c>
      <c r="AO68" s="631">
        <v>14.399310249999999</v>
      </c>
      <c r="AP68" s="631">
        <v>14.399310249999999</v>
      </c>
      <c r="AQ68" s="631">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4">
        <f t="shared" si="0"/>
        <v>57.597240999999997</v>
      </c>
      <c r="BS68" s="615" t="s">
        <v>402</v>
      </c>
      <c r="BT68" s="649"/>
      <c r="BU68" s="649"/>
    </row>
    <row r="69" spans="1:73" x14ac:dyDescent="0.25">
      <c r="A69" s="482">
        <v>8</v>
      </c>
      <c r="B69" s="611">
        <f>+VLOOKUP(C69,'Erection Compiled'!$C$186:$H$356,5,FALSE)</f>
        <v>45906</v>
      </c>
      <c r="C69" s="617" t="s">
        <v>87</v>
      </c>
      <c r="D69" s="612" t="str">
        <f>+VLOOKUP(C69,Foundation!$C$8:$D$493,2,FALSE)</f>
        <v>DA+0</v>
      </c>
      <c r="E69" s="614">
        <f>+VLOOKUP(C69,'Erection Compiled'!$C$7:$J$356,7,FALSE)</f>
        <v>0</v>
      </c>
      <c r="F69" s="483" t="str">
        <f>+VLOOKUP(C69,'Erection Compiled'!$C$189:$G$356,3,FALSE)</f>
        <v>Sandy</v>
      </c>
      <c r="G69" s="483">
        <f>+VLOOKUP(C69,'Erection Compiled'!$C$189:$G$356,4,FALSE)</f>
        <v>45899</v>
      </c>
      <c r="H69" s="613"/>
      <c r="I69" s="614"/>
      <c r="J69" s="613"/>
      <c r="K69" s="613"/>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1"/>
      <c r="AK69" s="631"/>
      <c r="AL69" s="631"/>
      <c r="AM69" s="631">
        <v>4.6880465000000004</v>
      </c>
      <c r="AN69" s="631">
        <v>4.6880465000000004</v>
      </c>
      <c r="AO69" s="631">
        <v>4.6880465000000004</v>
      </c>
      <c r="AP69" s="631">
        <v>4.6880465000000004</v>
      </c>
      <c r="AQ69" s="631">
        <v>4.6880465000000004</v>
      </c>
      <c r="AR69" s="631">
        <v>4.6880465000000004</v>
      </c>
      <c r="AS69" s="631">
        <v>4.6880465000000004</v>
      </c>
      <c r="AT69" s="631">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4">
        <f t="shared" si="0"/>
        <v>37.504371999999996</v>
      </c>
      <c r="BS69" s="615" t="s">
        <v>402</v>
      </c>
      <c r="BT69" s="649"/>
      <c r="BU69" s="649"/>
    </row>
    <row r="70" spans="1:73" s="666" customFormat="1" x14ac:dyDescent="0.25">
      <c r="A70" s="658">
        <v>9</v>
      </c>
      <c r="B70" s="659">
        <f>+VLOOKUP(C70,'Erection Compiled'!$C$186:$H$356,5,FALSE)</f>
        <v>45906</v>
      </c>
      <c r="C70" s="660" t="s">
        <v>683</v>
      </c>
      <c r="D70" s="661" t="str">
        <f>+VLOOKUP(C70,Foundation!$C$8:$D$493,2,FALSE)</f>
        <v>DA+3</v>
      </c>
      <c r="E70" s="614">
        <f>+VLOOKUP(C70,'Erection Compiled'!$C$7:$J$356,7,FALSE)</f>
        <v>0</v>
      </c>
      <c r="F70" s="663" t="str">
        <f>+VLOOKUP(C70,'Erection Compiled'!$C$189:$G$356,3,FALSE)</f>
        <v>Sandy</v>
      </c>
      <c r="G70" s="663">
        <f>+VLOOKUP(C70,'Erection Compiled'!$C$189:$G$356,4,FALSE)</f>
        <v>45891</v>
      </c>
      <c r="H70" s="664"/>
      <c r="I70" s="662"/>
      <c r="J70" s="664"/>
      <c r="K70" s="664"/>
      <c r="L70" s="658"/>
      <c r="M70" s="658"/>
      <c r="N70" s="658"/>
      <c r="O70" s="658"/>
      <c r="P70" s="658"/>
      <c r="Q70" s="658"/>
      <c r="R70" s="658"/>
      <c r="S70" s="658"/>
      <c r="T70" s="658"/>
      <c r="U70" s="658"/>
      <c r="V70" s="658"/>
      <c r="W70" s="658"/>
      <c r="X70" s="658"/>
      <c r="Y70" s="658"/>
      <c r="Z70" s="658"/>
      <c r="AA70" s="658"/>
      <c r="AB70" s="658"/>
      <c r="AC70" s="658">
        <v>3.5</v>
      </c>
      <c r="AD70" s="662">
        <v>2.2999999999999998</v>
      </c>
      <c r="AE70" s="662">
        <v>2.2999999999999998</v>
      </c>
      <c r="AF70" s="662">
        <v>2.2999999999999998</v>
      </c>
      <c r="AG70" s="662">
        <v>2.2999999999999998</v>
      </c>
      <c r="AH70" s="662">
        <v>2.2999999999999998</v>
      </c>
      <c r="AI70" s="662">
        <v>2.2999999999999998</v>
      </c>
      <c r="AJ70" s="662">
        <v>2.2999999999999998</v>
      </c>
      <c r="AK70" s="662">
        <v>2.2999999999999998</v>
      </c>
      <c r="AL70" s="662">
        <v>2.2999999999999998</v>
      </c>
      <c r="AM70" s="662">
        <v>2.2999999999999998</v>
      </c>
      <c r="AN70" s="662">
        <v>2.2999999999999998</v>
      </c>
      <c r="AO70" s="662">
        <v>2.2999999999999998</v>
      </c>
      <c r="AP70" s="662">
        <v>2.2999999999999998</v>
      </c>
      <c r="AQ70" s="662">
        <f>2.3+0.85</f>
        <v>3.15</v>
      </c>
      <c r="AR70" s="662">
        <v>2.2999999999999998</v>
      </c>
      <c r="AS70" s="662"/>
      <c r="AT70" s="662"/>
      <c r="AU70" s="662"/>
      <c r="AV70" s="662"/>
      <c r="AW70" s="662"/>
      <c r="AX70" s="662"/>
      <c r="AY70" s="662"/>
      <c r="AZ70" s="662"/>
      <c r="BA70" s="662"/>
      <c r="BB70" s="658"/>
      <c r="BC70" s="658"/>
      <c r="BD70" s="658"/>
      <c r="BE70" s="658"/>
      <c r="BF70" s="658"/>
      <c r="BG70" s="658"/>
      <c r="BH70" s="658"/>
      <c r="BI70" s="658"/>
      <c r="BJ70" s="658"/>
      <c r="BK70" s="658"/>
      <c r="BL70" s="658"/>
      <c r="BM70" s="658"/>
      <c r="BN70" s="658"/>
      <c r="BO70" s="658"/>
      <c r="BP70" s="658"/>
      <c r="BQ70" s="658"/>
      <c r="BR70" s="662">
        <f t="shared" si="0"/>
        <v>38.85</v>
      </c>
      <c r="BS70" s="665" t="s">
        <v>402</v>
      </c>
      <c r="BT70" s="667"/>
      <c r="BU70" s="667"/>
    </row>
    <row r="71" spans="1:73" x14ac:dyDescent="0.25">
      <c r="A71" s="482">
        <v>10</v>
      </c>
      <c r="B71" s="611">
        <f>+VLOOKUP(C71,'Erection Compiled'!$C$186:$H$356,5,FALSE)</f>
        <v>45906</v>
      </c>
      <c r="C71" s="617" t="s">
        <v>734</v>
      </c>
      <c r="D71" s="612" t="str">
        <f>+VLOOKUP(C71,Foundation!$C$8:$D$493,2,FALSE)</f>
        <v>DA+9</v>
      </c>
      <c r="E71" s="614">
        <f>+VLOOKUP(C71,'Erection Compiled'!$C$7:$J$356,7,FALSE)</f>
        <v>0</v>
      </c>
      <c r="F71" s="483" t="str">
        <f>+VLOOKUP(C71,'Erection Compiled'!$C$189:$G$356,3,FALSE)</f>
        <v>Sandy</v>
      </c>
      <c r="G71" s="483">
        <f>+VLOOKUP(C71,'Erection Compiled'!$C$189:$G$356,4,FALSE)</f>
        <v>45901</v>
      </c>
      <c r="H71" s="613"/>
      <c r="I71" s="614"/>
      <c r="J71" s="613"/>
      <c r="K71" s="613"/>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1"/>
      <c r="AK71" s="631"/>
      <c r="AL71" s="614"/>
      <c r="AM71" s="614">
        <v>7.8640583333333334</v>
      </c>
      <c r="AN71" s="614">
        <v>7.8640583333333334</v>
      </c>
      <c r="AO71" s="614">
        <v>7.8640583333333334</v>
      </c>
      <c r="AP71" s="614">
        <v>7.8640583333333334</v>
      </c>
      <c r="AQ71" s="614">
        <v>7.8640583333333334</v>
      </c>
      <c r="AR71" s="614">
        <v>7.8640583333333334</v>
      </c>
      <c r="AS71" s="614"/>
      <c r="AT71" s="614"/>
      <c r="AU71" s="614"/>
      <c r="AV71" s="614"/>
      <c r="AW71" s="614"/>
      <c r="AX71" s="614"/>
      <c r="AY71" s="614"/>
      <c r="AZ71" s="614"/>
      <c r="BA71" s="614"/>
      <c r="BB71" s="482"/>
      <c r="BC71" s="482"/>
      <c r="BD71" s="482"/>
      <c r="BE71" s="482"/>
      <c r="BF71" s="482"/>
      <c r="BG71" s="482"/>
      <c r="BH71" s="482"/>
      <c r="BI71" s="482"/>
      <c r="BJ71" s="482"/>
      <c r="BK71" s="482"/>
      <c r="BL71" s="482"/>
      <c r="BM71" s="482"/>
      <c r="BN71" s="482"/>
      <c r="BO71" s="482"/>
      <c r="BP71" s="482"/>
      <c r="BQ71" s="482"/>
      <c r="BR71" s="614">
        <f t="shared" si="0"/>
        <v>47.184350000000002</v>
      </c>
      <c r="BS71" s="615" t="s">
        <v>402</v>
      </c>
      <c r="BT71" s="649"/>
      <c r="BU71" s="649"/>
    </row>
    <row r="72" spans="1:73" s="666" customFormat="1" x14ac:dyDescent="0.25">
      <c r="A72" s="658">
        <v>11</v>
      </c>
      <c r="B72" s="659">
        <f>+VLOOKUP(C72,'Erection Compiled'!$C$186:$H$356,5,FALSE)</f>
        <v>45906</v>
      </c>
      <c r="C72" s="660" t="s">
        <v>36</v>
      </c>
      <c r="D72" s="661" t="str">
        <f>+VLOOKUP(C72,Foundation!$C$8:$D$493,2,FALSE)</f>
        <v>DB1+0</v>
      </c>
      <c r="E72" s="614">
        <f>+VLOOKUP(C72,'Erection Compiled'!$C$7:$J$356,7,FALSE)</f>
        <v>0</v>
      </c>
      <c r="F72" s="663" t="str">
        <f>+VLOOKUP(C72,'Erection Compiled'!$C$189:$G$356,3,FALSE)</f>
        <v>DFR</v>
      </c>
      <c r="G72" s="663">
        <f>+VLOOKUP(C72,'Erection Compiled'!$C$189:$G$356,4,FALSE)</f>
        <v>45895</v>
      </c>
      <c r="H72" s="664"/>
      <c r="I72" s="662"/>
      <c r="J72" s="664"/>
      <c r="K72" s="664"/>
      <c r="L72" s="658"/>
      <c r="M72" s="658"/>
      <c r="N72" s="658"/>
      <c r="O72" s="658"/>
      <c r="P72" s="658"/>
      <c r="Q72" s="658"/>
      <c r="R72" s="658"/>
      <c r="S72" s="658"/>
      <c r="T72" s="658"/>
      <c r="U72" s="658"/>
      <c r="V72" s="658"/>
      <c r="W72" s="658"/>
      <c r="X72" s="658"/>
      <c r="Y72" s="658"/>
      <c r="Z72" s="658"/>
      <c r="AA72" s="658"/>
      <c r="AB72" s="658"/>
      <c r="AC72" s="658"/>
      <c r="AD72" s="658"/>
      <c r="AE72" s="658"/>
      <c r="AF72" s="658"/>
      <c r="AG72" s="662">
        <v>4.7997700833333328</v>
      </c>
      <c r="AH72" s="662">
        <v>4.7997700833333328</v>
      </c>
      <c r="AI72" s="662">
        <v>4.7997700833333328</v>
      </c>
      <c r="AJ72" s="662">
        <v>4.7997700833333328</v>
      </c>
      <c r="AK72" s="662">
        <v>4.7997700833333328</v>
      </c>
      <c r="AL72" s="662">
        <v>4.7997700833333328</v>
      </c>
      <c r="AM72" s="662">
        <v>4.7997700833333328</v>
      </c>
      <c r="AN72" s="662">
        <v>4.7997700833333328</v>
      </c>
      <c r="AO72" s="662">
        <v>4.7997700833333328</v>
      </c>
      <c r="AP72" s="662">
        <v>4.7997700833333328</v>
      </c>
      <c r="AQ72" s="662">
        <v>4.7997700833333328</v>
      </c>
      <c r="AR72" s="662">
        <v>4.7997700833333328</v>
      </c>
      <c r="AS72" s="662"/>
      <c r="AT72" s="662"/>
      <c r="AU72" s="662"/>
      <c r="AV72" s="662"/>
      <c r="AW72" s="662"/>
      <c r="AX72" s="662"/>
      <c r="AY72" s="662"/>
      <c r="AZ72" s="662"/>
      <c r="BA72" s="662"/>
      <c r="BB72" s="658"/>
      <c r="BC72" s="658"/>
      <c r="BD72" s="658"/>
      <c r="BE72" s="658"/>
      <c r="BF72" s="658"/>
      <c r="BG72" s="658"/>
      <c r="BH72" s="658"/>
      <c r="BI72" s="658"/>
      <c r="BJ72" s="658"/>
      <c r="BK72" s="658"/>
      <c r="BL72" s="658"/>
      <c r="BM72" s="658"/>
      <c r="BN72" s="658"/>
      <c r="BO72" s="658"/>
      <c r="BP72" s="658"/>
      <c r="BQ72" s="658"/>
      <c r="BR72" s="662">
        <f t="shared" si="0"/>
        <v>57.597241000000004</v>
      </c>
      <c r="BS72" s="665" t="s">
        <v>402</v>
      </c>
      <c r="BT72" s="667"/>
      <c r="BU72" s="667"/>
    </row>
    <row r="73" spans="1:73" x14ac:dyDescent="0.25">
      <c r="A73" s="482">
        <v>12</v>
      </c>
      <c r="B73" s="611">
        <f>+VLOOKUP(C73,'Erection Compiled'!$C$186:$H$356,5,FALSE)</f>
        <v>45907</v>
      </c>
      <c r="C73" s="617" t="s">
        <v>678</v>
      </c>
      <c r="D73" s="612" t="str">
        <f>+VLOOKUP(C73,Foundation!$C$8:$D$493,2,FALSE)</f>
        <v>DA+3</v>
      </c>
      <c r="E73" s="614">
        <f>+VLOOKUP(C73,'Erection Compiled'!$C$7:$J$356,7,FALSE)</f>
        <v>0</v>
      </c>
      <c r="F73" s="483" t="str">
        <f>+VLOOKUP(C73,'Erection Compiled'!$C$189:$G$356,3,FALSE)</f>
        <v>Sandy</v>
      </c>
      <c r="G73" s="483">
        <f>+VLOOKUP(C73,'Erection Compiled'!$C$189:$G$356,4,FALSE)</f>
        <v>45901</v>
      </c>
      <c r="H73" s="613"/>
      <c r="I73" s="614"/>
      <c r="J73" s="613"/>
      <c r="K73" s="613"/>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1"/>
      <c r="AK73" s="631"/>
      <c r="AL73" s="614"/>
      <c r="AM73" s="614">
        <v>5.5496579999999991</v>
      </c>
      <c r="AN73" s="614">
        <v>5.5496579999999991</v>
      </c>
      <c r="AO73" s="614">
        <v>5.5496579999999991</v>
      </c>
      <c r="AP73" s="614">
        <v>5.5496579999999991</v>
      </c>
      <c r="AQ73" s="614">
        <v>5.5496579999999991</v>
      </c>
      <c r="AR73" s="614">
        <v>5.5496579999999991</v>
      </c>
      <c r="AS73" s="614">
        <v>5.5496579999999991</v>
      </c>
      <c r="AT73" s="614"/>
      <c r="AU73" s="614"/>
      <c r="AV73" s="614"/>
      <c r="AW73" s="614"/>
      <c r="AX73" s="614"/>
      <c r="AY73" s="614"/>
      <c r="AZ73" s="614"/>
      <c r="BA73" s="614"/>
      <c r="BB73" s="482"/>
      <c r="BC73" s="482"/>
      <c r="BD73" s="482"/>
      <c r="BE73" s="482"/>
      <c r="BF73" s="482"/>
      <c r="BG73" s="482"/>
      <c r="BH73" s="482"/>
      <c r="BI73" s="482"/>
      <c r="BJ73" s="482"/>
      <c r="BK73" s="482"/>
      <c r="BL73" s="482"/>
      <c r="BM73" s="482"/>
      <c r="BN73" s="482"/>
      <c r="BO73" s="482"/>
      <c r="BP73" s="482"/>
      <c r="BQ73" s="482"/>
      <c r="BR73" s="614">
        <f t="shared" si="0"/>
        <v>38.847605999999999</v>
      </c>
      <c r="BS73" s="615" t="s">
        <v>402</v>
      </c>
      <c r="BT73" s="649"/>
      <c r="BU73" s="649"/>
    </row>
    <row r="74" spans="1:73" x14ac:dyDescent="0.25">
      <c r="A74" s="482">
        <v>13</v>
      </c>
      <c r="B74" s="611">
        <f>+VLOOKUP(C74,'Erection Compiled'!$C$186:$H$356,5,FALSE)</f>
        <v>45907</v>
      </c>
      <c r="C74" s="617" t="s">
        <v>519</v>
      </c>
      <c r="D74" s="612" t="str">
        <f>+VLOOKUP(C74,Foundation!$C$8:$D$493,2,FALSE)</f>
        <v>DA+0</v>
      </c>
      <c r="E74" s="614">
        <f>+VLOOKUP(C74,'Erection Compiled'!$C$7:$J$356,7,FALSE)</f>
        <v>0</v>
      </c>
      <c r="F74" s="483" t="str">
        <f>+VLOOKUP(C74,'Erection Compiled'!$C$189:$G$356,3,FALSE)</f>
        <v>DRY</v>
      </c>
      <c r="G74" s="483">
        <f>+VLOOKUP(C74,'Erection Compiled'!$C$189:$G$356,4,FALSE)</f>
        <v>45902</v>
      </c>
      <c r="H74" s="613"/>
      <c r="I74" s="614"/>
      <c r="J74" s="613"/>
      <c r="K74" s="613"/>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1"/>
      <c r="AK74" s="631"/>
      <c r="AL74" s="614"/>
      <c r="AM74" s="614"/>
      <c r="AN74" s="614">
        <v>6.2507286666666673</v>
      </c>
      <c r="AO74" s="614">
        <v>6.2507286666666673</v>
      </c>
      <c r="AP74" s="614">
        <v>6.2507286666666673</v>
      </c>
      <c r="AQ74" s="614">
        <v>6.2507286666666673</v>
      </c>
      <c r="AR74" s="614">
        <v>6.2507286666666673</v>
      </c>
      <c r="AS74" s="614">
        <v>6.2507286666666673</v>
      </c>
      <c r="AT74" s="614"/>
      <c r="AU74" s="614"/>
      <c r="AV74" s="614"/>
      <c r="AW74" s="614"/>
      <c r="AX74" s="614"/>
      <c r="AY74" s="614"/>
      <c r="AZ74" s="614"/>
      <c r="BA74" s="614"/>
      <c r="BB74" s="482"/>
      <c r="BC74" s="482"/>
      <c r="BD74" s="482"/>
      <c r="BE74" s="482"/>
      <c r="BF74" s="482"/>
      <c r="BG74" s="482"/>
      <c r="BH74" s="482"/>
      <c r="BI74" s="482"/>
      <c r="BJ74" s="482"/>
      <c r="BK74" s="482"/>
      <c r="BL74" s="482"/>
      <c r="BM74" s="482"/>
      <c r="BN74" s="482"/>
      <c r="BO74" s="482"/>
      <c r="BP74" s="482"/>
      <c r="BQ74" s="482"/>
      <c r="BR74" s="614">
        <f t="shared" si="0"/>
        <v>37.504372000000004</v>
      </c>
      <c r="BS74" s="615" t="s">
        <v>402</v>
      </c>
      <c r="BT74" s="649"/>
      <c r="BU74" s="649"/>
    </row>
    <row r="75" spans="1:73" x14ac:dyDescent="0.25">
      <c r="A75" s="482">
        <v>14</v>
      </c>
      <c r="B75" s="611">
        <f>+VLOOKUP(C75,'Erection Compiled'!$C$186:$H$356,5,FALSE)</f>
        <v>45907</v>
      </c>
      <c r="C75" s="617" t="s">
        <v>33</v>
      </c>
      <c r="D75" s="612" t="str">
        <f>+VLOOKUP(C75,Foundation!$C$8:$D$493,2,FALSE)</f>
        <v>DD45+3</v>
      </c>
      <c r="E75" s="614">
        <f>+VLOOKUP(C75,'Erection Compiled'!$C$7:$J$356,7,FALSE)</f>
        <v>0</v>
      </c>
      <c r="F75" s="483" t="str">
        <f>+VLOOKUP(C75,'Erection Compiled'!$C$189:$G$356,3,FALSE)</f>
        <v>DRY</v>
      </c>
      <c r="G75" s="483">
        <f>+VLOOKUP(C75,'Erection Compiled'!$C$189:$G$356,4,FALSE)</f>
        <v>45895</v>
      </c>
      <c r="H75" s="613"/>
      <c r="I75" s="614"/>
      <c r="J75" s="613"/>
      <c r="K75" s="613"/>
      <c r="L75" s="482"/>
      <c r="M75" s="482"/>
      <c r="N75" s="482"/>
      <c r="O75" s="482"/>
      <c r="P75" s="482"/>
      <c r="Q75" s="482"/>
      <c r="R75" s="482"/>
      <c r="S75" s="482"/>
      <c r="T75" s="482"/>
      <c r="U75" s="482"/>
      <c r="V75" s="482"/>
      <c r="W75" s="482"/>
      <c r="X75" s="482"/>
      <c r="Y75" s="482"/>
      <c r="Z75" s="482"/>
      <c r="AA75" s="482"/>
      <c r="AB75" s="482"/>
      <c r="AC75" s="482"/>
      <c r="AD75" s="482"/>
      <c r="AE75" s="482"/>
      <c r="AF75" s="482"/>
      <c r="AG75" s="614">
        <v>6.9161250000000001</v>
      </c>
      <c r="AH75" s="614">
        <v>6.9161250000000001</v>
      </c>
      <c r="AI75" s="614">
        <v>6.9161250000000001</v>
      </c>
      <c r="AJ75" s="614">
        <v>6.9161250000000001</v>
      </c>
      <c r="AK75" s="614">
        <v>6.9161250000000001</v>
      </c>
      <c r="AL75" s="614">
        <v>6.9161250000000001</v>
      </c>
      <c r="AM75" s="614">
        <v>6.9161250000000001</v>
      </c>
      <c r="AN75" s="614">
        <v>6.9161250000000001</v>
      </c>
      <c r="AO75" s="614">
        <v>6.9161250000000001</v>
      </c>
      <c r="AP75" s="614">
        <v>6.9161250000000001</v>
      </c>
      <c r="AQ75" s="614">
        <v>6.9161250000000001</v>
      </c>
      <c r="AR75" s="614">
        <v>6.9161250000000001</v>
      </c>
      <c r="AS75" s="614">
        <v>6.9161250000000001</v>
      </c>
      <c r="AT75" s="614"/>
      <c r="AU75" s="614"/>
      <c r="AV75" s="614"/>
      <c r="AW75" s="614"/>
      <c r="AX75" s="614"/>
      <c r="AY75" s="614"/>
      <c r="AZ75" s="614"/>
      <c r="BA75" s="614"/>
      <c r="BB75" s="482"/>
      <c r="BC75" s="482"/>
      <c r="BD75" s="482"/>
      <c r="BE75" s="482"/>
      <c r="BF75" s="482"/>
      <c r="BG75" s="482"/>
      <c r="BH75" s="482"/>
      <c r="BI75" s="482"/>
      <c r="BJ75" s="482"/>
      <c r="BK75" s="482"/>
      <c r="BL75" s="482"/>
      <c r="BM75" s="482"/>
      <c r="BN75" s="482"/>
      <c r="BO75" s="482"/>
      <c r="BP75" s="482"/>
      <c r="BQ75" s="482"/>
      <c r="BR75" s="614">
        <f t="shared" ref="BR75:BR99" si="1">+SUM(H75:BQ75)</f>
        <v>89.909624999999977</v>
      </c>
      <c r="BS75" s="615" t="s">
        <v>402</v>
      </c>
      <c r="BT75" s="649"/>
      <c r="BU75" s="649"/>
    </row>
    <row r="76" spans="1:73" x14ac:dyDescent="0.25">
      <c r="A76" s="482">
        <v>15</v>
      </c>
      <c r="B76" s="611">
        <f>+VLOOKUP(C76,'Erection Compiled'!$C$186:$H$356,5,FALSE)</f>
        <v>45909</v>
      </c>
      <c r="C76" s="617" t="s">
        <v>448</v>
      </c>
      <c r="D76" s="612" t="str">
        <f>+VLOOKUP(C76,Foundation!$C$8:$D$493,2,FALSE)</f>
        <v>DA+3</v>
      </c>
      <c r="E76" s="614">
        <f>+VLOOKUP(C76,'Erection Compiled'!$C$7:$J$356,7,FALSE)</f>
        <v>0</v>
      </c>
      <c r="F76" s="483" t="str">
        <f>+VLOOKUP(C76,'Erection Compiled'!$C$189:$G$356,3,FALSE)</f>
        <v>Sandy</v>
      </c>
      <c r="G76" s="483">
        <f>+VLOOKUP(C76,'Erection Compiled'!$C$189:$G$356,4,FALSE)</f>
        <v>45893</v>
      </c>
      <c r="H76" s="613"/>
      <c r="I76" s="614"/>
      <c r="J76" s="613"/>
      <c r="K76" s="613"/>
      <c r="L76" s="482"/>
      <c r="M76" s="482"/>
      <c r="N76" s="482"/>
      <c r="O76" s="482"/>
      <c r="P76" s="482"/>
      <c r="Q76" s="482"/>
      <c r="R76" s="482"/>
      <c r="S76" s="482"/>
      <c r="T76" s="482"/>
      <c r="U76" s="482"/>
      <c r="V76" s="482"/>
      <c r="W76" s="482"/>
      <c r="X76" s="482"/>
      <c r="Y76" s="482"/>
      <c r="Z76" s="482"/>
      <c r="AA76" s="482"/>
      <c r="AB76" s="482"/>
      <c r="AC76" s="482"/>
      <c r="AD76" s="482"/>
      <c r="AE76" s="614">
        <v>2.2851532941176464</v>
      </c>
      <c r="AF76" s="614">
        <v>2.2851532941176464</v>
      </c>
      <c r="AG76" s="614">
        <v>2.2851532941176464</v>
      </c>
      <c r="AH76" s="614">
        <v>2.2851532941176464</v>
      </c>
      <c r="AI76" s="614">
        <v>2.2851532941176464</v>
      </c>
      <c r="AJ76" s="614">
        <v>2.2851532941176464</v>
      </c>
      <c r="AK76" s="614">
        <v>2.2851532941176464</v>
      </c>
      <c r="AL76" s="614">
        <v>2.2851532941176464</v>
      </c>
      <c r="AM76" s="614">
        <v>2.2851532941176464</v>
      </c>
      <c r="AN76" s="614">
        <v>2.2851532941176464</v>
      </c>
      <c r="AO76" s="614">
        <v>2.2851532941176464</v>
      </c>
      <c r="AP76" s="614">
        <v>2.2851532941176464</v>
      </c>
      <c r="AQ76" s="614">
        <v>2.2851532941176464</v>
      </c>
      <c r="AR76" s="614">
        <v>2.2851532941176464</v>
      </c>
      <c r="AS76" s="614">
        <v>2.2851532941176464</v>
      </c>
      <c r="AT76" s="614">
        <v>2.2851532941176464</v>
      </c>
      <c r="AU76" s="614">
        <v>2.2851532941176464</v>
      </c>
      <c r="AV76" s="614"/>
      <c r="AW76" s="614"/>
      <c r="AX76" s="614"/>
      <c r="AY76" s="614"/>
      <c r="AZ76" s="614"/>
      <c r="BA76" s="614"/>
      <c r="BB76" s="482"/>
      <c r="BC76" s="482"/>
      <c r="BD76" s="482"/>
      <c r="BE76" s="482"/>
      <c r="BF76" s="482"/>
      <c r="BG76" s="482"/>
      <c r="BH76" s="482"/>
      <c r="BI76" s="482"/>
      <c r="BJ76" s="482"/>
      <c r="BK76" s="482"/>
      <c r="BL76" s="482"/>
      <c r="BM76" s="482"/>
      <c r="BN76" s="482"/>
      <c r="BO76" s="482"/>
      <c r="BP76" s="482"/>
      <c r="BQ76" s="482"/>
      <c r="BR76" s="614">
        <f t="shared" si="1"/>
        <v>38.847605999999985</v>
      </c>
      <c r="BS76" s="615" t="s">
        <v>402</v>
      </c>
      <c r="BT76" s="649"/>
      <c r="BU76" s="649"/>
    </row>
    <row r="77" spans="1:73" x14ac:dyDescent="0.25">
      <c r="A77" s="482">
        <v>16</v>
      </c>
      <c r="B77" s="611">
        <f>+VLOOKUP(C77,'Erection Compiled'!$C$186:$H$356,5,FALSE)</f>
        <v>45909</v>
      </c>
      <c r="C77" s="617" t="s">
        <v>450</v>
      </c>
      <c r="D77" s="612" t="str">
        <f>+VLOOKUP(C77,Foundation!$C$8:$D$493,2,FALSE)</f>
        <v>DA+3</v>
      </c>
      <c r="E77" s="614">
        <f>+VLOOKUP(C77,'Erection Compiled'!$C$7:$J$356,7,FALSE)</f>
        <v>0</v>
      </c>
      <c r="F77" s="483" t="str">
        <f>+VLOOKUP(C77,'Erection Compiled'!$C$189:$G$356,3,FALSE)</f>
        <v>Sandy</v>
      </c>
      <c r="G77" s="483">
        <f>+VLOOKUP(C77,'Erection Compiled'!$C$189:$G$356,4,FALSE)</f>
        <v>45893</v>
      </c>
      <c r="H77" s="613"/>
      <c r="I77" s="614"/>
      <c r="J77" s="613"/>
      <c r="K77" s="613"/>
      <c r="L77" s="482"/>
      <c r="M77" s="482"/>
      <c r="N77" s="482"/>
      <c r="O77" s="482"/>
      <c r="P77" s="482"/>
      <c r="Q77" s="482"/>
      <c r="R77" s="482"/>
      <c r="S77" s="482"/>
      <c r="T77" s="482"/>
      <c r="U77" s="482"/>
      <c r="V77" s="482"/>
      <c r="W77" s="482"/>
      <c r="X77" s="482"/>
      <c r="Y77" s="482"/>
      <c r="Z77" s="482"/>
      <c r="AA77" s="482"/>
      <c r="AB77" s="482"/>
      <c r="AC77" s="482"/>
      <c r="AD77" s="482"/>
      <c r="AE77" s="614">
        <v>2.2851532941176464</v>
      </c>
      <c r="AF77" s="614">
        <v>2.2851532941176464</v>
      </c>
      <c r="AG77" s="614">
        <v>2.2851532941176464</v>
      </c>
      <c r="AH77" s="614">
        <v>2.2851532941176464</v>
      </c>
      <c r="AI77" s="614">
        <v>2.2851532941176464</v>
      </c>
      <c r="AJ77" s="614">
        <v>2.2851532941176464</v>
      </c>
      <c r="AK77" s="614">
        <v>2.2851532941176464</v>
      </c>
      <c r="AL77" s="614">
        <v>2.2851532941176464</v>
      </c>
      <c r="AM77" s="614">
        <v>2.2851532941176464</v>
      </c>
      <c r="AN77" s="614">
        <v>2.2851532941176464</v>
      </c>
      <c r="AO77" s="614">
        <v>2.2851532941176464</v>
      </c>
      <c r="AP77" s="614">
        <v>2.2851532941176464</v>
      </c>
      <c r="AQ77" s="614">
        <v>2.2851532941176464</v>
      </c>
      <c r="AR77" s="614">
        <v>2.2851532941176464</v>
      </c>
      <c r="AS77" s="614">
        <v>2.2851532941176464</v>
      </c>
      <c r="AT77" s="614">
        <v>2.2851532941176464</v>
      </c>
      <c r="AU77" s="614">
        <v>2.2851532941176464</v>
      </c>
      <c r="AV77" s="614"/>
      <c r="AW77" s="614"/>
      <c r="AX77" s="614"/>
      <c r="AY77" s="614"/>
      <c r="AZ77" s="614"/>
      <c r="BA77" s="614"/>
      <c r="BB77" s="482"/>
      <c r="BC77" s="482"/>
      <c r="BD77" s="482"/>
      <c r="BE77" s="482"/>
      <c r="BF77" s="482"/>
      <c r="BG77" s="482"/>
      <c r="BH77" s="482"/>
      <c r="BI77" s="482"/>
      <c r="BJ77" s="482"/>
      <c r="BK77" s="482"/>
      <c r="BL77" s="482"/>
      <c r="BM77" s="482"/>
      <c r="BN77" s="482"/>
      <c r="BO77" s="482"/>
      <c r="BP77" s="482"/>
      <c r="BQ77" s="482"/>
      <c r="BR77" s="614">
        <f t="shared" si="1"/>
        <v>38.847605999999985</v>
      </c>
      <c r="BS77" s="615" t="s">
        <v>402</v>
      </c>
      <c r="BT77" s="649"/>
      <c r="BU77" s="649"/>
    </row>
    <row r="78" spans="1:73" x14ac:dyDescent="0.25">
      <c r="A78" s="482">
        <v>17</v>
      </c>
      <c r="B78" s="611">
        <f>+VLOOKUP(C78,'Erection Compiled'!$C$186:$H$356,5,FALSE)</f>
        <v>45910</v>
      </c>
      <c r="C78" s="617" t="s">
        <v>81</v>
      </c>
      <c r="D78" s="612" t="str">
        <f>+VLOOKUP(C78,Foundation!$C$8:$D$493,2,FALSE)</f>
        <v>DA+3</v>
      </c>
      <c r="E78" s="614">
        <f>+VLOOKUP(C78,'Erection Compiled'!$C$7:$J$356,7,FALSE)</f>
        <v>0</v>
      </c>
      <c r="F78" s="483" t="str">
        <f>+VLOOKUP(C78,'Erection Compiled'!$C$189:$G$356,3,FALSE)</f>
        <v>Sandy</v>
      </c>
      <c r="G78" s="483">
        <f>+VLOOKUP(C78,'Erection Compiled'!$C$189:$G$356,4,FALSE)</f>
        <v>45903</v>
      </c>
      <c r="H78" s="613"/>
      <c r="I78" s="614"/>
      <c r="J78" s="613"/>
      <c r="K78" s="613"/>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1"/>
      <c r="AK78" s="631"/>
      <c r="AL78" s="614"/>
      <c r="AM78" s="614"/>
      <c r="AN78" s="614"/>
      <c r="AO78" s="614">
        <v>4.855950749999999</v>
      </c>
      <c r="AP78" s="614">
        <v>4.855950749999999</v>
      </c>
      <c r="AQ78" s="614">
        <v>4.855950749999999</v>
      </c>
      <c r="AR78" s="614">
        <v>4.855950749999999</v>
      </c>
      <c r="AS78" s="614">
        <v>4.855950749999999</v>
      </c>
      <c r="AT78" s="614">
        <v>4.855950749999999</v>
      </c>
      <c r="AU78" s="614">
        <v>4.855950749999999</v>
      </c>
      <c r="AV78" s="614">
        <v>4.855950749999999</v>
      </c>
      <c r="AW78" s="614"/>
      <c r="AX78" s="614"/>
      <c r="AY78" s="614"/>
      <c r="AZ78" s="614"/>
      <c r="BA78" s="614"/>
      <c r="BB78" s="482"/>
      <c r="BC78" s="482"/>
      <c r="BD78" s="482"/>
      <c r="BE78" s="482"/>
      <c r="BF78" s="482"/>
      <c r="BG78" s="482"/>
      <c r="BH78" s="482"/>
      <c r="BI78" s="482"/>
      <c r="BJ78" s="482"/>
      <c r="BK78" s="482"/>
      <c r="BL78" s="482"/>
      <c r="BM78" s="482"/>
      <c r="BN78" s="482"/>
      <c r="BO78" s="482"/>
      <c r="BP78" s="482"/>
      <c r="BQ78" s="482"/>
      <c r="BR78" s="614">
        <f t="shared" si="1"/>
        <v>38.847605999999992</v>
      </c>
      <c r="BS78" s="615" t="s">
        <v>402</v>
      </c>
      <c r="BT78" s="649"/>
      <c r="BU78" s="649"/>
    </row>
    <row r="79" spans="1:73" x14ac:dyDescent="0.25">
      <c r="A79" s="482">
        <v>18</v>
      </c>
      <c r="B79" s="611">
        <f>+VLOOKUP(C79,'Erection Compiled'!$C$186:$H$356,5,FALSE)</f>
        <v>45910</v>
      </c>
      <c r="C79" s="617" t="s">
        <v>714</v>
      </c>
      <c r="D79" s="612" t="str">
        <f>+VLOOKUP(C79,Foundation!$C$8:$D$493,2,FALSE)</f>
        <v>DA+9</v>
      </c>
      <c r="E79" s="614">
        <f>+VLOOKUP(C79,'Erection Compiled'!$C$7:$J$356,7,FALSE)</f>
        <v>0</v>
      </c>
      <c r="F79" s="483" t="str">
        <f>+VLOOKUP(C79,'Erection Compiled'!$C$189:$G$356,3,FALSE)</f>
        <v>Sandy</v>
      </c>
      <c r="G79" s="483">
        <f>+VLOOKUP(C79,'Erection Compiled'!$C$189:$G$356,4,FALSE)</f>
        <v>45901</v>
      </c>
      <c r="H79" s="613"/>
      <c r="I79" s="614"/>
      <c r="J79" s="613"/>
      <c r="K79" s="613"/>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1"/>
      <c r="AK79" s="631"/>
      <c r="AL79" s="614"/>
      <c r="AM79" s="614">
        <v>4.7184350000000004</v>
      </c>
      <c r="AN79" s="614">
        <v>4.7184350000000004</v>
      </c>
      <c r="AO79" s="614">
        <v>4.7184350000000004</v>
      </c>
      <c r="AP79" s="614">
        <v>4.7184350000000004</v>
      </c>
      <c r="AQ79" s="614">
        <v>4.7184350000000004</v>
      </c>
      <c r="AR79" s="614">
        <v>4.7184350000000004</v>
      </c>
      <c r="AS79" s="614">
        <v>4.7184350000000004</v>
      </c>
      <c r="AT79" s="614">
        <v>4.7184350000000004</v>
      </c>
      <c r="AU79" s="614">
        <v>4.7184350000000004</v>
      </c>
      <c r="AV79" s="614">
        <v>4.7184350000000004</v>
      </c>
      <c r="AW79" s="614"/>
      <c r="AX79" s="614"/>
      <c r="AY79" s="614"/>
      <c r="AZ79" s="614"/>
      <c r="BA79" s="614"/>
      <c r="BB79" s="482"/>
      <c r="BC79" s="482"/>
      <c r="BD79" s="482"/>
      <c r="BE79" s="482"/>
      <c r="BF79" s="482"/>
      <c r="BG79" s="482"/>
      <c r="BH79" s="482"/>
      <c r="BI79" s="482"/>
      <c r="BJ79" s="482"/>
      <c r="BK79" s="482"/>
      <c r="BL79" s="482"/>
      <c r="BM79" s="482"/>
      <c r="BN79" s="482"/>
      <c r="BO79" s="482"/>
      <c r="BP79" s="482"/>
      <c r="BQ79" s="482"/>
      <c r="BR79" s="614">
        <f t="shared" si="1"/>
        <v>47.184350000000002</v>
      </c>
      <c r="BS79" s="615" t="s">
        <v>402</v>
      </c>
      <c r="BT79" s="649"/>
      <c r="BU79" s="649"/>
    </row>
    <row r="80" spans="1:73" x14ac:dyDescent="0.25">
      <c r="A80" s="482">
        <v>19</v>
      </c>
      <c r="B80" s="611">
        <f>+VLOOKUP(C80,'Erection Compiled'!$C$186:$H$356,5,FALSE)</f>
        <v>45911</v>
      </c>
      <c r="C80" s="617" t="s">
        <v>208</v>
      </c>
      <c r="D80" s="612" t="str">
        <f>+VLOOKUP(C80,Foundation!$C$8:$D$493,2,FALSE)</f>
        <v>DA+0</v>
      </c>
      <c r="E80" s="614">
        <f>+VLOOKUP(C80,'Erection Compiled'!$C$7:$J$356,7,FALSE)</f>
        <v>0</v>
      </c>
      <c r="F80" s="483" t="str">
        <f>+VLOOKUP(C80,'Erection Compiled'!$C$189:$G$356,3,FALSE)</f>
        <v>Sandy</v>
      </c>
      <c r="G80" s="483">
        <f>+VLOOKUP(C80,'Erection Compiled'!$C$189:$G$356,4,FALSE)</f>
        <v>45903</v>
      </c>
      <c r="H80" s="613"/>
      <c r="I80" s="614"/>
      <c r="J80" s="613"/>
      <c r="K80" s="613"/>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1"/>
      <c r="AK80" s="631"/>
      <c r="AL80" s="614"/>
      <c r="AM80" s="614"/>
      <c r="AN80" s="614"/>
      <c r="AO80" s="614">
        <v>4.1671524444444445</v>
      </c>
      <c r="AP80" s="614">
        <v>4.1671524444444445</v>
      </c>
      <c r="AQ80" s="614">
        <v>4.1671524444444445</v>
      </c>
      <c r="AR80" s="614">
        <v>4.1671524444444445</v>
      </c>
      <c r="AS80" s="614">
        <v>4.1671524444444445</v>
      </c>
      <c r="AT80" s="614">
        <v>4.1671524444444445</v>
      </c>
      <c r="AU80" s="614">
        <v>4.1671524444444445</v>
      </c>
      <c r="AV80" s="614">
        <v>4.1671524444444445</v>
      </c>
      <c r="AW80" s="614">
        <v>4.1671524444444445</v>
      </c>
      <c r="AX80" s="614"/>
      <c r="AY80" s="614"/>
      <c r="AZ80" s="614"/>
      <c r="BA80" s="614"/>
      <c r="BB80" s="482"/>
      <c r="BC80" s="482"/>
      <c r="BD80" s="482"/>
      <c r="BE80" s="482"/>
      <c r="BF80" s="482"/>
      <c r="BG80" s="482"/>
      <c r="BH80" s="482"/>
      <c r="BI80" s="482"/>
      <c r="BJ80" s="482"/>
      <c r="BK80" s="482"/>
      <c r="BL80" s="482"/>
      <c r="BM80" s="482"/>
      <c r="BN80" s="482"/>
      <c r="BO80" s="482"/>
      <c r="BP80" s="482"/>
      <c r="BQ80" s="482"/>
      <c r="BR80" s="614">
        <f t="shared" si="1"/>
        <v>37.504372000000004</v>
      </c>
      <c r="BS80" s="615" t="s">
        <v>402</v>
      </c>
      <c r="BT80" s="649"/>
      <c r="BU80" s="649"/>
    </row>
    <row r="81" spans="1:73" x14ac:dyDescent="0.25">
      <c r="A81" s="482">
        <v>20</v>
      </c>
      <c r="B81" s="611">
        <f>+VLOOKUP(C81,'Erection Compiled'!$C$186:$H$356,5,FALSE)</f>
        <v>45912</v>
      </c>
      <c r="C81" s="617" t="s">
        <v>524</v>
      </c>
      <c r="D81" s="612" t="str">
        <f>+VLOOKUP(C81,Foundation!$C$8:$D$493,2,FALSE)</f>
        <v>DA+3</v>
      </c>
      <c r="E81" s="614">
        <f>+VLOOKUP(C81,'Erection Compiled'!$C$7:$J$356,7,FALSE)</f>
        <v>0</v>
      </c>
      <c r="F81" s="483" t="str">
        <f>+VLOOKUP(C81,'Erection Compiled'!$C$189:$G$356,3,FALSE)</f>
        <v>Sandy</v>
      </c>
      <c r="G81" s="483">
        <f>+VLOOKUP(C81,'Erection Compiled'!$C$189:$G$356,4,FALSE)</f>
        <v>45909</v>
      </c>
      <c r="H81" s="613"/>
      <c r="I81" s="614"/>
      <c r="J81" s="613"/>
      <c r="K81" s="613"/>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1"/>
      <c r="AK81" s="631"/>
      <c r="AL81" s="614"/>
      <c r="AM81" s="614"/>
      <c r="AN81" s="614"/>
      <c r="AO81" s="614"/>
      <c r="AP81" s="614"/>
      <c r="AQ81" s="614"/>
      <c r="AR81" s="614"/>
      <c r="AS81" s="614"/>
      <c r="AT81" s="614"/>
      <c r="AU81" s="614">
        <v>9.711901499999998</v>
      </c>
      <c r="AV81" s="614">
        <v>9.711901499999998</v>
      </c>
      <c r="AW81" s="614">
        <v>9.711901499999998</v>
      </c>
      <c r="AX81" s="614">
        <v>9.711901499999998</v>
      </c>
      <c r="AY81" s="614"/>
      <c r="AZ81" s="614"/>
      <c r="BA81" s="614"/>
      <c r="BB81" s="482"/>
      <c r="BC81" s="482"/>
      <c r="BD81" s="482"/>
      <c r="BE81" s="482"/>
      <c r="BF81" s="482"/>
      <c r="BG81" s="482"/>
      <c r="BH81" s="482"/>
      <c r="BI81" s="482"/>
      <c r="BJ81" s="482"/>
      <c r="BK81" s="482"/>
      <c r="BL81" s="482"/>
      <c r="BM81" s="482"/>
      <c r="BN81" s="482"/>
      <c r="BO81" s="482"/>
      <c r="BP81" s="482"/>
      <c r="BQ81" s="482"/>
      <c r="BR81" s="614">
        <f t="shared" si="1"/>
        <v>38.847605999999992</v>
      </c>
      <c r="BS81" s="615" t="s">
        <v>402</v>
      </c>
      <c r="BT81" s="649"/>
      <c r="BU81" s="649"/>
    </row>
    <row r="82" spans="1:73" s="666" customFormat="1" x14ac:dyDescent="0.25">
      <c r="A82" s="658">
        <v>21</v>
      </c>
      <c r="B82" s="659">
        <f>+VLOOKUP(C82,'Erection Compiled'!$C$186:$H$356,5,FALSE)</f>
        <v>45912</v>
      </c>
      <c r="C82" s="660" t="s">
        <v>70</v>
      </c>
      <c r="D82" s="612" t="str">
        <f>+VLOOKUP(C82,Foundation!$C$8:$D$493,2,FALSE)</f>
        <v>DB2+0</v>
      </c>
      <c r="E82" s="614">
        <f>+VLOOKUP(C82,'Erection Compiled'!$C$7:$J$356,7,FALSE)</f>
        <v>0</v>
      </c>
      <c r="F82" s="663" t="str">
        <f>+VLOOKUP(C82,'Erection Compiled'!$C$189:$G$356,3,FALSE)</f>
        <v>DFR</v>
      </c>
      <c r="G82" s="663">
        <f>+VLOOKUP(C82,'Erection Compiled'!$C$189:$G$356,4,FALSE)</f>
        <v>45903</v>
      </c>
      <c r="H82" s="664"/>
      <c r="I82" s="662"/>
      <c r="J82" s="664"/>
      <c r="K82" s="664"/>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658"/>
      <c r="AK82" s="658"/>
      <c r="AL82" s="662"/>
      <c r="AM82" s="662"/>
      <c r="AN82" s="662"/>
      <c r="AO82" s="662">
        <v>4.3</v>
      </c>
      <c r="AP82" s="662">
        <v>3.6</v>
      </c>
      <c r="AQ82" s="662">
        <v>2.9</v>
      </c>
      <c r="AR82" s="662">
        <v>4.0999999999999996</v>
      </c>
      <c r="AS82" s="662">
        <v>1.2</v>
      </c>
      <c r="AT82" s="662">
        <v>1.1000000000000001</v>
      </c>
      <c r="AU82" s="662">
        <v>10.1</v>
      </c>
      <c r="AV82" s="662">
        <v>10.3</v>
      </c>
      <c r="AW82" s="662">
        <v>9.9</v>
      </c>
      <c r="AX82" s="662">
        <v>10.1</v>
      </c>
      <c r="AY82" s="662"/>
      <c r="AZ82" s="662"/>
      <c r="BA82" s="662"/>
      <c r="BB82" s="658"/>
      <c r="BC82" s="658"/>
      <c r="BD82" s="658"/>
      <c r="BE82" s="658"/>
      <c r="BF82" s="658"/>
      <c r="BG82" s="658"/>
      <c r="BH82" s="658"/>
      <c r="BI82" s="658"/>
      <c r="BJ82" s="658"/>
      <c r="BK82" s="658"/>
      <c r="BL82" s="658"/>
      <c r="BM82" s="658"/>
      <c r="BN82" s="658"/>
      <c r="BO82" s="658"/>
      <c r="BP82" s="658"/>
      <c r="BQ82" s="658"/>
      <c r="BR82" s="662">
        <f t="shared" si="1"/>
        <v>57.600000000000009</v>
      </c>
      <c r="BS82" s="665" t="s">
        <v>402</v>
      </c>
      <c r="BT82" s="667"/>
    </row>
    <row r="83" spans="1:73" s="666" customFormat="1" x14ac:dyDescent="0.25">
      <c r="A83" s="658">
        <v>22</v>
      </c>
      <c r="B83" s="659">
        <f>+VLOOKUP(C83,'Erection Compiled'!$C$186:$H$356,5,FALSE)</f>
        <v>45912</v>
      </c>
      <c r="C83" s="660" t="s">
        <v>42</v>
      </c>
      <c r="D83" s="612" t="str">
        <f>+VLOOKUP(C83,Foundation!$C$8:$D$493,2,FALSE)</f>
        <v>DA+0</v>
      </c>
      <c r="E83" s="614">
        <f>+VLOOKUP(C83,'Erection Compiled'!$C$7:$J$356,7,FALSE)</f>
        <v>0</v>
      </c>
      <c r="F83" s="663" t="str">
        <f>+VLOOKUP(C83,'Erection Compiled'!$C$189:$G$356,3,FALSE)</f>
        <v>DFR</v>
      </c>
      <c r="G83" s="663">
        <f>+VLOOKUP(C83,'Erection Compiled'!$C$189:$G$356,4,FALSE)</f>
        <v>45905</v>
      </c>
      <c r="H83" s="664"/>
      <c r="I83" s="662"/>
      <c r="J83" s="664"/>
      <c r="K83" s="664"/>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658"/>
      <c r="AK83" s="658"/>
      <c r="AL83" s="662"/>
      <c r="AM83" s="662"/>
      <c r="AN83" s="662"/>
      <c r="AO83" s="662"/>
      <c r="AP83" s="662"/>
      <c r="AQ83" s="662"/>
      <c r="AR83" s="662"/>
      <c r="AS83" s="662">
        <v>6.25</v>
      </c>
      <c r="AT83" s="662">
        <v>6.25</v>
      </c>
      <c r="AU83" s="662">
        <v>6.25</v>
      </c>
      <c r="AV83" s="662">
        <v>6.25</v>
      </c>
      <c r="AW83" s="662">
        <v>6.25</v>
      </c>
      <c r="AX83" s="662">
        <v>6.25</v>
      </c>
      <c r="AY83" s="662"/>
      <c r="AZ83" s="662"/>
      <c r="BA83" s="662"/>
      <c r="BB83" s="658"/>
      <c r="BC83" s="658"/>
      <c r="BD83" s="658"/>
      <c r="BE83" s="658"/>
      <c r="BF83" s="658"/>
      <c r="BG83" s="658"/>
      <c r="BH83" s="658"/>
      <c r="BI83" s="658"/>
      <c r="BJ83" s="658"/>
      <c r="BK83" s="658"/>
      <c r="BL83" s="658"/>
      <c r="BM83" s="658"/>
      <c r="BN83" s="658"/>
      <c r="BO83" s="658"/>
      <c r="BP83" s="658"/>
      <c r="BQ83" s="658"/>
      <c r="BR83" s="662">
        <f t="shared" si="1"/>
        <v>37.5</v>
      </c>
      <c r="BS83" s="665" t="s">
        <v>402</v>
      </c>
      <c r="BT83" s="667"/>
    </row>
    <row r="84" spans="1:73" x14ac:dyDescent="0.25">
      <c r="A84" s="482">
        <v>23</v>
      </c>
      <c r="B84" s="611">
        <f>+VLOOKUP(C84,'Erection Compiled'!$C$186:$H$356,5,FALSE)</f>
        <v>45912</v>
      </c>
      <c r="C84" s="617" t="s">
        <v>733</v>
      </c>
      <c r="D84" s="612" t="str">
        <f>+VLOOKUP(C84,Foundation!$C$8:$D$493,2,FALSE)</f>
        <v>DA+6</v>
      </c>
      <c r="E84" s="614">
        <f>+VLOOKUP(C84,'Erection Compiled'!$C$7:$J$356,7,FALSE)</f>
        <v>0</v>
      </c>
      <c r="F84" s="483" t="str">
        <f>+VLOOKUP(C84,'Erection Compiled'!$C$189:$G$356,3,FALSE)</f>
        <v>Sandy</v>
      </c>
      <c r="G84" s="483">
        <f>+VLOOKUP(C84,'Erection Compiled'!$C$189:$G$356,4,FALSE)</f>
        <v>45907</v>
      </c>
      <c r="H84" s="613"/>
      <c r="I84" s="614"/>
      <c r="J84" s="613"/>
      <c r="K84" s="613"/>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4"/>
      <c r="AM84" s="614"/>
      <c r="AN84" s="614"/>
      <c r="AO84" s="614"/>
      <c r="AP84" s="614"/>
      <c r="AQ84" s="614"/>
      <c r="AR84" s="614"/>
      <c r="AS84" s="614">
        <v>7.5688380000000004</v>
      </c>
      <c r="AT84" s="614">
        <v>7.5688380000000004</v>
      </c>
      <c r="AU84" s="614">
        <v>7.5688380000000004</v>
      </c>
      <c r="AV84" s="614">
        <v>7.5688380000000004</v>
      </c>
      <c r="AW84" s="614">
        <v>7.5688380000000004</v>
      </c>
      <c r="AX84" s="614">
        <v>7.5688380000000004</v>
      </c>
      <c r="AY84" s="614"/>
      <c r="AZ84" s="614"/>
      <c r="BA84" s="614"/>
      <c r="BB84" s="482"/>
      <c r="BC84" s="482"/>
      <c r="BD84" s="482"/>
      <c r="BE84" s="482"/>
      <c r="BF84" s="482"/>
      <c r="BG84" s="482"/>
      <c r="BH84" s="482"/>
      <c r="BI84" s="482"/>
      <c r="BJ84" s="482"/>
      <c r="BK84" s="482"/>
      <c r="BL84" s="482"/>
      <c r="BM84" s="482"/>
      <c r="BN84" s="482"/>
      <c r="BO84" s="482"/>
      <c r="BP84" s="482"/>
      <c r="BQ84" s="482"/>
      <c r="BR84" s="614">
        <f t="shared" si="1"/>
        <v>45.413028000000004</v>
      </c>
      <c r="BS84" s="615" t="s">
        <v>402</v>
      </c>
      <c r="BT84" s="649"/>
    </row>
    <row r="85" spans="1:73" x14ac:dyDescent="0.25">
      <c r="A85" s="482">
        <v>24</v>
      </c>
      <c r="B85" s="611">
        <f>+VLOOKUP(C85,'Erection Compiled'!$C$186:$H$356,5,FALSE)</f>
        <v>45913</v>
      </c>
      <c r="C85" s="617" t="s">
        <v>445</v>
      </c>
      <c r="D85" s="612" t="str">
        <f>+VLOOKUP(C85,Foundation!$C$8:$D$493,2,FALSE)</f>
        <v>DA+3</v>
      </c>
      <c r="E85" s="614">
        <f>+VLOOKUP(C85,'Erection Compiled'!$C$7:$J$356,7,FALSE)</f>
        <v>0</v>
      </c>
      <c r="F85" s="483" t="str">
        <f>+VLOOKUP(C85,'Erection Compiled'!$C$189:$G$356,3,FALSE)</f>
        <v>Sandy</v>
      </c>
      <c r="G85" s="483">
        <f>+VLOOKUP(C85,'Erection Compiled'!$C$189:$G$356,4,FALSE)</f>
        <v>45903</v>
      </c>
      <c r="H85" s="613"/>
      <c r="I85" s="614"/>
      <c r="J85" s="613"/>
      <c r="K85" s="613"/>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4"/>
      <c r="AM85" s="614"/>
      <c r="AN85" s="614"/>
      <c r="AO85" s="614">
        <v>3.5316005454545447</v>
      </c>
      <c r="AP85" s="614">
        <v>3.5316005454545447</v>
      </c>
      <c r="AQ85" s="614">
        <v>3.5316005454545447</v>
      </c>
      <c r="AR85" s="614">
        <v>3.5316005454545447</v>
      </c>
      <c r="AS85" s="614">
        <v>3.5316005454545447</v>
      </c>
      <c r="AT85" s="614">
        <v>3.5316005454545447</v>
      </c>
      <c r="AU85" s="614">
        <v>3.5316005454545447</v>
      </c>
      <c r="AV85" s="614">
        <v>3.5316005454545447</v>
      </c>
      <c r="AW85" s="614">
        <v>3.5316005454545447</v>
      </c>
      <c r="AX85" s="614">
        <v>3.5316005454545447</v>
      </c>
      <c r="AY85" s="614">
        <v>3.5316005454545447</v>
      </c>
      <c r="AZ85" s="614"/>
      <c r="BA85" s="614"/>
      <c r="BB85" s="482"/>
      <c r="BC85" s="482"/>
      <c r="BD85" s="482"/>
      <c r="BE85" s="482"/>
      <c r="BF85" s="482"/>
      <c r="BG85" s="482"/>
      <c r="BH85" s="482"/>
      <c r="BI85" s="482"/>
      <c r="BJ85" s="482"/>
      <c r="BK85" s="482"/>
      <c r="BL85" s="482"/>
      <c r="BM85" s="482"/>
      <c r="BN85" s="482"/>
      <c r="BO85" s="482"/>
      <c r="BP85" s="482"/>
      <c r="BQ85" s="482"/>
      <c r="BR85" s="614">
        <f t="shared" si="1"/>
        <v>38.847605999999992</v>
      </c>
      <c r="BS85" s="615" t="s">
        <v>402</v>
      </c>
      <c r="BT85" s="649"/>
    </row>
    <row r="86" spans="1:73" x14ac:dyDescent="0.25">
      <c r="A86" s="482">
        <v>25</v>
      </c>
      <c r="B86" s="611">
        <f>+VLOOKUP(C86,'Erection Compiled'!$C$186:$H$356,5,FALSE)</f>
        <v>45914</v>
      </c>
      <c r="C86" s="617" t="s">
        <v>93</v>
      </c>
      <c r="D86" s="612" t="str">
        <f>+VLOOKUP(C86,Foundation!$C$8:$D$493,2,FALSE)</f>
        <v>DD60+25</v>
      </c>
      <c r="E86" s="614">
        <f>+VLOOKUP(C86,'Erection Compiled'!$C$7:$J$356,7,FALSE)</f>
        <v>0</v>
      </c>
      <c r="F86" s="483" t="str">
        <f>+VLOOKUP(C86,'Erection Compiled'!$C$189:$G$356,3,FALSE)</f>
        <v>Sandy</v>
      </c>
      <c r="G86" s="483">
        <f>+VLOOKUP(C86,'Erection Compiled'!$C$189:$G$356,4,FALSE)</f>
        <v>45899</v>
      </c>
      <c r="H86" s="613"/>
      <c r="I86" s="614"/>
      <c r="J86" s="613"/>
      <c r="K86" s="613"/>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4">
        <v>8.9</v>
      </c>
      <c r="AL86" s="614">
        <v>8.9</v>
      </c>
      <c r="AM86" s="614">
        <v>8.9</v>
      </c>
      <c r="AN86" s="614">
        <v>8.9</v>
      </c>
      <c r="AO86" s="614">
        <v>8.9</v>
      </c>
      <c r="AP86" s="614">
        <v>8.1999999999999993</v>
      </c>
      <c r="AQ86" s="614">
        <v>8.9</v>
      </c>
      <c r="AR86" s="614">
        <v>9.1999999999999993</v>
      </c>
      <c r="AS86" s="614">
        <v>10.4</v>
      </c>
      <c r="AT86" s="614">
        <v>10.6</v>
      </c>
      <c r="AU86" s="614">
        <v>10.6</v>
      </c>
      <c r="AV86" s="614">
        <v>10.6</v>
      </c>
      <c r="AW86" s="614">
        <v>10.6</v>
      </c>
      <c r="AX86" s="614">
        <v>10.6</v>
      </c>
      <c r="AY86" s="614">
        <f>10.6-1.7</f>
        <v>8.9</v>
      </c>
      <c r="AZ86" s="614"/>
      <c r="BA86" s="614"/>
      <c r="BB86" s="482"/>
      <c r="BC86" s="482"/>
      <c r="BD86" s="482"/>
      <c r="BE86" s="482"/>
      <c r="BF86" s="482"/>
      <c r="BG86" s="482"/>
      <c r="BH86" s="482"/>
      <c r="BI86" s="482"/>
      <c r="BJ86" s="482"/>
      <c r="BK86" s="482"/>
      <c r="BL86" s="482"/>
      <c r="BM86" s="482"/>
      <c r="BN86" s="482"/>
      <c r="BO86" s="482"/>
      <c r="BP86" s="482"/>
      <c r="BQ86" s="482"/>
      <c r="BR86" s="614">
        <f t="shared" si="1"/>
        <v>143.1</v>
      </c>
      <c r="BS86" s="615" t="s">
        <v>402</v>
      </c>
      <c r="BT86" s="649"/>
    </row>
    <row r="87" spans="1:73" s="666" customFormat="1" x14ac:dyDescent="0.25">
      <c r="A87" s="658">
        <v>26</v>
      </c>
      <c r="B87" s="659">
        <f>+VLOOKUP(C87,'Erection Compiled'!$C$186:$H$356,5,FALSE)</f>
        <v>45916</v>
      </c>
      <c r="C87" s="660" t="s">
        <v>58</v>
      </c>
      <c r="D87" s="612" t="str">
        <f>+VLOOKUP(C87,Foundation!$C$8:$D$493,2,FALSE)</f>
        <v>DA+0</v>
      </c>
      <c r="E87" s="614">
        <f>+VLOOKUP(C87,'Erection Compiled'!$C$7:$J$356,7,FALSE)</f>
        <v>0</v>
      </c>
      <c r="F87" s="663" t="str">
        <f>+VLOOKUP(C87,'Erection Compiled'!$C$189:$G$356,3,FALSE)</f>
        <v>DRY</v>
      </c>
      <c r="G87" s="663">
        <f>+VLOOKUP(C87,'Erection Compiled'!$C$189:$G$356,4,FALSE)</f>
        <v>45907</v>
      </c>
      <c r="H87" s="664"/>
      <c r="I87" s="662"/>
      <c r="J87" s="664"/>
      <c r="K87" s="664"/>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L87" s="658"/>
      <c r="AM87" s="658"/>
      <c r="AN87" s="658"/>
      <c r="AO87" s="658"/>
      <c r="AP87" s="658"/>
      <c r="AQ87" s="658"/>
      <c r="AR87" s="658"/>
      <c r="AS87" s="658"/>
      <c r="AT87" s="658">
        <v>1.2</v>
      </c>
      <c r="AU87" s="658">
        <v>1.3</v>
      </c>
      <c r="AV87" s="658">
        <v>1.5</v>
      </c>
      <c r="AW87" s="658">
        <v>1.3</v>
      </c>
      <c r="AX87" s="658">
        <v>1.1000000000000001</v>
      </c>
      <c r="AY87" s="658">
        <v>2.1</v>
      </c>
      <c r="AZ87" s="658">
        <v>9</v>
      </c>
      <c r="BA87" s="658">
        <v>10.1</v>
      </c>
      <c r="BB87" s="658">
        <v>9.9</v>
      </c>
      <c r="BC87" s="658"/>
      <c r="BD87" s="658"/>
      <c r="BE87" s="658"/>
      <c r="BF87" s="658"/>
      <c r="BG87" s="658"/>
      <c r="BH87" s="658"/>
      <c r="BI87" s="658"/>
      <c r="BJ87" s="658"/>
      <c r="BK87" s="658"/>
      <c r="BL87" s="658"/>
      <c r="BM87" s="658"/>
      <c r="BN87" s="658"/>
      <c r="BO87" s="658"/>
      <c r="BP87" s="658"/>
      <c r="BQ87" s="658"/>
      <c r="BR87" s="662">
        <f t="shared" si="1"/>
        <v>37.5</v>
      </c>
      <c r="BS87" s="665" t="s">
        <v>402</v>
      </c>
      <c r="BT87" s="667"/>
    </row>
    <row r="88" spans="1:73" x14ac:dyDescent="0.25">
      <c r="A88" s="482">
        <v>27</v>
      </c>
      <c r="B88" s="611">
        <f>+VLOOKUP(C88,'Erection Compiled'!$C$186:$H$356,5,FALSE)</f>
        <v>45920</v>
      </c>
      <c r="C88" s="617" t="s">
        <v>712</v>
      </c>
      <c r="D88" s="612" t="str">
        <f>+VLOOKUP(C88,Foundation!$C$8:$D$493,2,FALSE)</f>
        <v>DA+6</v>
      </c>
      <c r="E88" s="614">
        <f>+VLOOKUP(C88,'Erection Compiled'!$C$7:$J$356,7,FALSE)</f>
        <v>0</v>
      </c>
      <c r="F88" s="483" t="str">
        <f>+VLOOKUP(C88,'Erection Compiled'!$C$189:$G$356,3,FALSE)</f>
        <v>Sandy</v>
      </c>
      <c r="G88" s="483">
        <f>+VLOOKUP(C88,'Erection Compiled'!$C$189:$G$356,4,FALSE)</f>
        <v>45910</v>
      </c>
      <c r="H88" s="613"/>
      <c r="I88" s="614"/>
      <c r="J88" s="613"/>
      <c r="K88" s="613"/>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4">
        <f t="shared" si="1"/>
        <v>45.412285454545462</v>
      </c>
      <c r="BS88" s="615" t="s">
        <v>402</v>
      </c>
      <c r="BT88" s="649"/>
    </row>
    <row r="89" spans="1:73" x14ac:dyDescent="0.25">
      <c r="A89" s="482">
        <v>28</v>
      </c>
      <c r="B89" s="611">
        <f>+VLOOKUP(C89,'Erection Compiled'!$C$186:$H$356,5,FALSE)</f>
        <v>45918</v>
      </c>
      <c r="C89" s="617" t="s">
        <v>731</v>
      </c>
      <c r="D89" s="612" t="str">
        <f>+VLOOKUP(C89,Foundation!$C$8:$D$493,2,FALSE)</f>
        <v>DA+3</v>
      </c>
      <c r="E89" s="614">
        <f>+VLOOKUP(C89,'Erection Compiled'!$C$7:$J$356,7,FALSE)</f>
        <v>0</v>
      </c>
      <c r="F89" s="483" t="str">
        <f>+VLOOKUP(C89,'Erection Compiled'!$C$189:$G$356,3,FALSE)</f>
        <v>Sandy</v>
      </c>
      <c r="G89" s="483">
        <f>+VLOOKUP(C89,'Erection Compiled'!$C$189:$G$356,4,FALSE)</f>
        <v>45913</v>
      </c>
      <c r="H89" s="613"/>
      <c r="I89" s="614"/>
      <c r="J89" s="613"/>
      <c r="K89" s="613"/>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4">
        <f t="shared" si="1"/>
        <v>38.843004999999998</v>
      </c>
      <c r="BS89" s="615" t="s">
        <v>402</v>
      </c>
      <c r="BT89" s="649"/>
    </row>
    <row r="90" spans="1:73" x14ac:dyDescent="0.25">
      <c r="A90" s="482">
        <v>29</v>
      </c>
      <c r="B90" s="611">
        <f>+VLOOKUP(C90,'Erection Compiled'!$C$186:$H$356,5,FALSE)</f>
        <v>45925</v>
      </c>
      <c r="C90" s="617" t="s">
        <v>90</v>
      </c>
      <c r="D90" s="612" t="str">
        <f>+VLOOKUP(C90,Foundation!$C$8:$D$493,2,FALSE)</f>
        <v>DD60+25</v>
      </c>
      <c r="E90" s="614">
        <f>+VLOOKUP(C90,'Erection Compiled'!$C$7:$J$356,7,FALSE)</f>
        <v>0</v>
      </c>
      <c r="F90" s="483" t="str">
        <f>+VLOOKUP(C90,'Erection Compiled'!$C$189:$G$356,3,FALSE)</f>
        <v>Sandy</v>
      </c>
      <c r="G90" s="483">
        <f>+VLOOKUP(C90,'Erection Compiled'!$C$189:$G$356,4,FALSE)</f>
        <v>45909</v>
      </c>
      <c r="H90" s="613"/>
      <c r="I90" s="614"/>
      <c r="J90" s="613"/>
      <c r="K90" s="613"/>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4">
        <f t="shared" si="1"/>
        <v>143.10000000000002</v>
      </c>
      <c r="BS90" s="615" t="s">
        <v>402</v>
      </c>
      <c r="BT90" s="649"/>
    </row>
    <row r="91" spans="1:73" x14ac:dyDescent="0.25">
      <c r="A91" s="482">
        <v>30</v>
      </c>
      <c r="B91" s="611">
        <f>+VLOOKUP(C91,'Erection Compiled'!$C$186:$H$356,5,FALSE)</f>
        <v>45916</v>
      </c>
      <c r="C91" s="617" t="s">
        <v>215</v>
      </c>
      <c r="D91" s="612" t="str">
        <f>+VLOOKUP(C91,Foundation!$C$8:$D$493,2,FALSE)</f>
        <v>DA+6</v>
      </c>
      <c r="E91" s="614">
        <f>+VLOOKUP(C91,'Erection Compiled'!$C$7:$J$356,7,FALSE)</f>
        <v>0</v>
      </c>
      <c r="F91" s="483" t="str">
        <f>+VLOOKUP(C91,'Erection Compiled'!$C$189:$G$356,3,FALSE)</f>
        <v>Sandy</v>
      </c>
      <c r="G91" s="483">
        <f>+VLOOKUP(C91,'Erection Compiled'!$C$189:$G$356,4,FALSE)</f>
        <v>45907</v>
      </c>
      <c r="H91" s="613"/>
      <c r="I91" s="614"/>
      <c r="J91" s="613"/>
      <c r="K91" s="613"/>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4">
        <f t="shared" si="1"/>
        <v>45.413908399999997</v>
      </c>
      <c r="BS91" s="615" t="s">
        <v>402</v>
      </c>
      <c r="BT91" s="649"/>
    </row>
    <row r="92" spans="1:73" x14ac:dyDescent="0.25">
      <c r="A92" s="482">
        <v>31</v>
      </c>
      <c r="B92" s="611">
        <f>+VLOOKUP(C92,'Erection Compiled'!$C$186:$H$356,5,FALSE)</f>
        <v>45929</v>
      </c>
      <c r="C92" s="617" t="s">
        <v>682</v>
      </c>
      <c r="D92" s="612" t="str">
        <f>+VLOOKUP(C92,Foundation!$C$8:$D$493,2,FALSE)</f>
        <v>DA+0</v>
      </c>
      <c r="E92" s="614">
        <f>+VLOOKUP(C92,'Erection Compiled'!$C$7:$J$356,7,FALSE)</f>
        <v>0</v>
      </c>
      <c r="F92" s="483" t="str">
        <f>+VLOOKUP(C92,'Erection Compiled'!$C$189:$G$356,3,FALSE)</f>
        <v>Sandy</v>
      </c>
      <c r="G92" s="483">
        <f>+VLOOKUP(C92,'Erection Compiled'!$C$189:$G$356,4,FALSE)</f>
        <v>45907</v>
      </c>
      <c r="H92" s="613"/>
      <c r="I92" s="614"/>
      <c r="J92" s="613"/>
      <c r="K92" s="613"/>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4">
        <f t="shared" si="1"/>
        <v>37.502941176470586</v>
      </c>
      <c r="BS92" s="615" t="s">
        <v>402</v>
      </c>
      <c r="BT92" s="649"/>
    </row>
    <row r="93" spans="1:73" x14ac:dyDescent="0.25">
      <c r="A93" s="482">
        <v>32</v>
      </c>
      <c r="B93" s="611">
        <f>+VLOOKUP(C93,'Erection Compiled'!$C$186:$H$356,5,FALSE)</f>
        <v>45926</v>
      </c>
      <c r="C93" s="617" t="s">
        <v>190</v>
      </c>
      <c r="D93" s="612" t="str">
        <f>+VLOOKUP(C93,Foundation!$C$8:$D$493,2,FALSE)</f>
        <v>DA+3</v>
      </c>
      <c r="E93" s="614">
        <f>+VLOOKUP(C93,'Erection Compiled'!$C$7:$J$356,7,FALSE)</f>
        <v>0</v>
      </c>
      <c r="F93" s="483" t="str">
        <f>+VLOOKUP(C93,'Erection Compiled'!$C$189:$G$356,3,FALSE)</f>
        <v>DRY</v>
      </c>
      <c r="G93" s="483">
        <f>+VLOOKUP(C93,'Erection Compiled'!$C$189:$G$356,4,FALSE)</f>
        <v>45898</v>
      </c>
      <c r="H93" s="613"/>
      <c r="I93" s="614"/>
      <c r="J93" s="613"/>
      <c r="K93" s="613"/>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4">
        <f t="shared" si="1"/>
        <v>38.799999999999997</v>
      </c>
      <c r="BS93" s="615" t="s">
        <v>402</v>
      </c>
      <c r="BT93" s="649"/>
    </row>
    <row r="94" spans="1:73" x14ac:dyDescent="0.25">
      <c r="A94" s="482">
        <v>33</v>
      </c>
      <c r="B94" s="611">
        <f>+VLOOKUP(C94,'Erection Compiled'!$C$186:$H$356,5,FALSE)</f>
        <v>45916</v>
      </c>
      <c r="C94" s="617" t="s">
        <v>85</v>
      </c>
      <c r="D94" s="612" t="str">
        <f>+VLOOKUP(C94,Foundation!$C$8:$D$493,2,FALSE)</f>
        <v>DA+3</v>
      </c>
      <c r="E94" s="614">
        <f>+VLOOKUP(C94,'Erection Compiled'!$C$7:$J$356,7,FALSE)</f>
        <v>0</v>
      </c>
      <c r="F94" s="483" t="str">
        <f>+VLOOKUP(C94,'Erection Compiled'!$C$189:$G$356,3,FALSE)</f>
        <v>Sandy</v>
      </c>
      <c r="G94" s="483">
        <f>+VLOOKUP(C94,'Erection Compiled'!$C$189:$G$356,4,FALSE)</f>
        <v>45898</v>
      </c>
      <c r="H94" s="613"/>
      <c r="I94" s="614"/>
      <c r="J94" s="613"/>
      <c r="K94" s="613"/>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5">
        <v>3.2</v>
      </c>
      <c r="AN94" s="655">
        <v>3.2</v>
      </c>
      <c r="AO94" s="655">
        <v>3.2</v>
      </c>
      <c r="AP94" s="655"/>
      <c r="AQ94" s="655">
        <v>3.2</v>
      </c>
      <c r="AR94" s="655">
        <v>3.2</v>
      </c>
      <c r="AS94" s="655">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4">
        <f t="shared" si="1"/>
        <v>51.733832526315787</v>
      </c>
      <c r="BS94" s="615" t="s">
        <v>402</v>
      </c>
      <c r="BT94" s="649"/>
    </row>
    <row r="95" spans="1:73" x14ac:dyDescent="0.25">
      <c r="A95" s="482">
        <v>34</v>
      </c>
      <c r="B95" s="611">
        <f>+VLOOKUP(C95,'Erection Compiled'!$C$186:$H$356,5,FALSE)</f>
        <v>45922</v>
      </c>
      <c r="C95" s="617" t="s">
        <v>446</v>
      </c>
      <c r="D95" s="612" t="str">
        <f>+VLOOKUP(C95,Foundation!$C$8:$D$493,2,FALSE)</f>
        <v>DA+3</v>
      </c>
      <c r="E95" s="614">
        <f>+VLOOKUP(C95,'Erection Compiled'!$C$7:$J$356,7,FALSE)</f>
        <v>0</v>
      </c>
      <c r="F95" s="483" t="str">
        <f>+VLOOKUP(C95,'Erection Compiled'!$C$189:$G$356,3,FALSE)</f>
        <v>Sandy</v>
      </c>
      <c r="G95" s="483">
        <f>+VLOOKUP(C95,'Erection Compiled'!$C$189:$G$356,4,FALSE)</f>
        <v>45909</v>
      </c>
      <c r="H95" s="613"/>
      <c r="I95" s="614"/>
      <c r="J95" s="613"/>
      <c r="K95" s="613"/>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4">
        <f t="shared" si="1"/>
        <v>38.843460999999998</v>
      </c>
      <c r="BS95" s="615" t="s">
        <v>402</v>
      </c>
      <c r="BT95" s="649"/>
    </row>
    <row r="96" spans="1:73" x14ac:dyDescent="0.25">
      <c r="A96" s="482">
        <v>35</v>
      </c>
      <c r="B96" s="611">
        <f>+VLOOKUP(C96,'Erection Compiled'!$C$186:$H$356,5,FALSE)</f>
        <v>45922</v>
      </c>
      <c r="C96" s="617" t="s">
        <v>566</v>
      </c>
      <c r="D96" s="612" t="str">
        <f>+VLOOKUP(C96,Foundation!$C$8:$D$493,2,FALSE)</f>
        <v>DA+0</v>
      </c>
      <c r="E96" s="614">
        <f>+VLOOKUP(C96,'Erection Compiled'!$C$7:$J$356,7,FALSE)</f>
        <v>0</v>
      </c>
      <c r="F96" s="483" t="str">
        <f>+VLOOKUP(C96,'Erection Compiled'!$C$189:$G$356,3,FALSE)</f>
        <v>DRY</v>
      </c>
      <c r="G96" s="483">
        <f>+VLOOKUP(C96,'Erection Compiled'!$C$189:$G$356,4,FALSE)</f>
        <v>45909</v>
      </c>
      <c r="H96" s="613"/>
      <c r="I96" s="614"/>
      <c r="J96" s="613"/>
      <c r="K96" s="613"/>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4">
        <f t="shared" si="1"/>
        <v>37.494418571428575</v>
      </c>
      <c r="BS96" s="615" t="s">
        <v>402</v>
      </c>
      <c r="BT96" s="649"/>
    </row>
    <row r="97" spans="1:72" x14ac:dyDescent="0.25">
      <c r="A97" s="482">
        <v>36</v>
      </c>
      <c r="B97" s="611">
        <f>+VLOOKUP(C97,'Erection Compiled'!$C$186:$H$356,5,FALSE)</f>
        <v>45930</v>
      </c>
      <c r="C97" s="617" t="s">
        <v>523</v>
      </c>
      <c r="D97" s="612" t="str">
        <f>+VLOOKUP(C97,Foundation!$C$8:$D$493,2,FALSE)</f>
        <v>DA+6</v>
      </c>
      <c r="E97" s="614">
        <f>+VLOOKUP(C97,'Erection Compiled'!$C$7:$J$356,7,FALSE)</f>
        <v>0</v>
      </c>
      <c r="F97" s="483" t="str">
        <f>+VLOOKUP(C97,'Erection Compiled'!$C$189:$G$356,3,FALSE)</f>
        <v>Sandy</v>
      </c>
      <c r="G97" s="483">
        <f>+VLOOKUP(C97,'Erection Compiled'!$C$189:$G$356,4,FALSE)</f>
        <v>45910</v>
      </c>
      <c r="H97" s="613"/>
      <c r="I97" s="614"/>
      <c r="J97" s="613"/>
      <c r="K97" s="613"/>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4">
        <f t="shared" si="1"/>
        <v>45.417776571428568</v>
      </c>
      <c r="BS97" s="615" t="s">
        <v>402</v>
      </c>
      <c r="BT97" s="649"/>
    </row>
    <row r="98" spans="1:72" x14ac:dyDescent="0.25">
      <c r="A98" s="482">
        <v>37</v>
      </c>
      <c r="B98" s="611">
        <f>+VLOOKUP(C98,'Erection Compiled'!$C$186:$H$356,5,FALSE)</f>
        <v>45918</v>
      </c>
      <c r="C98" s="617" t="s">
        <v>462</v>
      </c>
      <c r="D98" s="612" t="str">
        <f>+VLOOKUP(C98,Foundation!$C$8:$D$493,2,FALSE)</f>
        <v>DA+3</v>
      </c>
      <c r="E98" s="614">
        <f>+VLOOKUP(C98,'Erection Compiled'!$C$7:$J$356,7,FALSE)</f>
        <v>0</v>
      </c>
      <c r="F98" s="483" t="str">
        <f>+VLOOKUP(C98,'Erection Compiled'!$C$189:$G$356,3,FALSE)</f>
        <v>DRY</v>
      </c>
      <c r="G98" s="483">
        <f>+VLOOKUP(C98,'Erection Compiled'!$C$189:$G$356,4,FALSE)</f>
        <v>45912</v>
      </c>
      <c r="H98" s="613"/>
      <c r="I98" s="614"/>
      <c r="J98" s="613"/>
      <c r="K98" s="613"/>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4">
        <f t="shared" si="1"/>
        <v>38.849658000000005</v>
      </c>
      <c r="BS98" s="615" t="s">
        <v>402</v>
      </c>
      <c r="BT98" s="649"/>
    </row>
    <row r="99" spans="1:72" x14ac:dyDescent="0.25">
      <c r="A99" s="482">
        <v>38</v>
      </c>
      <c r="B99" s="611">
        <f>+VLOOKUP(C99,'Erection Compiled'!$C$186:$H$356,5,FALSE)</f>
        <v>45923</v>
      </c>
      <c r="C99" s="617" t="s">
        <v>459</v>
      </c>
      <c r="D99" s="612" t="str">
        <f>+VLOOKUP(C99,Foundation!$C$8:$D$493,2,FALSE)</f>
        <v>DA+3</v>
      </c>
      <c r="E99" s="614">
        <f>+VLOOKUP(C99,'Erection Compiled'!$C$7:$J$356,7,FALSE)</f>
        <v>0</v>
      </c>
      <c r="F99" s="483" t="str">
        <f>+VLOOKUP(C99,'Erection Compiled'!$C$189:$G$356,3,FALSE)</f>
        <v>DRY</v>
      </c>
      <c r="G99" s="483">
        <f>+VLOOKUP(C99,'Erection Compiled'!$C$189:$G$356,4,FALSE)</f>
        <v>45912</v>
      </c>
      <c r="H99" s="613"/>
      <c r="I99" s="614"/>
      <c r="J99" s="613"/>
      <c r="K99" s="613"/>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4">
        <f t="shared" si="1"/>
        <v>38.843004999999998</v>
      </c>
      <c r="BS99" s="615" t="s">
        <v>402</v>
      </c>
      <c r="BT99" s="649"/>
    </row>
    <row r="100" spans="1:72" x14ac:dyDescent="0.25">
      <c r="A100" s="482">
        <v>39</v>
      </c>
      <c r="B100" s="611">
        <f>+VLOOKUP(C100,'Erection Compiled'!$C$186:$H$356,5,FALSE)</f>
        <v>45922</v>
      </c>
      <c r="C100" s="617" t="s">
        <v>525</v>
      </c>
      <c r="D100" s="612" t="str">
        <f>+VLOOKUP(C100,Foundation!$C$8:$D$493,2,FALSE)</f>
        <v>DA+6</v>
      </c>
      <c r="E100" s="614">
        <f>+VLOOKUP(C100,'Erection Compiled'!$C$7:$J$356,7,FALSE)</f>
        <v>0</v>
      </c>
      <c r="F100" s="483" t="str">
        <f>+VLOOKUP(C100,'Erection Compiled'!$C$189:$G$356,3,FALSE)</f>
        <v>DFR</v>
      </c>
      <c r="G100" s="483">
        <f>+VLOOKUP(C100,'Erection Compiled'!$C$189:$G$356,4,FALSE)</f>
        <v>45919</v>
      </c>
      <c r="H100" s="613"/>
      <c r="I100" s="614"/>
      <c r="J100" s="613"/>
      <c r="K100" s="613"/>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4">
        <f t="shared" ref="BR100:BR114" si="2">+SUM(H100:BQ100)</f>
        <v>45.413028000000004</v>
      </c>
      <c r="BS100" s="615" t="s">
        <v>402</v>
      </c>
      <c r="BT100" s="649"/>
    </row>
    <row r="101" spans="1:72" x14ac:dyDescent="0.25">
      <c r="A101" s="482">
        <v>40</v>
      </c>
      <c r="B101" s="611">
        <f>+VLOOKUP(C101,'Erection Compiled'!$C$186:$H$356,5,FALSE)</f>
        <v>45922</v>
      </c>
      <c r="C101" s="617" t="s">
        <v>732</v>
      </c>
      <c r="D101" s="612" t="str">
        <f>+VLOOKUP(C101,Foundation!$C$8:$D$493,2,FALSE)</f>
        <v>DA+3</v>
      </c>
      <c r="E101" s="614">
        <f>+VLOOKUP(C101,'Erection Compiled'!$C$7:$J$356,7,FALSE)</f>
        <v>0</v>
      </c>
      <c r="F101" s="483" t="str">
        <f>+VLOOKUP(C101,'Erection Compiled'!$C$189:$G$356,3,FALSE)</f>
        <v>Sandy</v>
      </c>
      <c r="G101" s="483">
        <f>+VLOOKUP(C101,'Erection Compiled'!$C$189:$G$356,4,FALSE)</f>
        <v>45919</v>
      </c>
      <c r="H101" s="613"/>
      <c r="I101" s="614"/>
      <c r="J101" s="613"/>
      <c r="K101" s="613"/>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4">
        <f t="shared" si="2"/>
        <v>38.847605999999992</v>
      </c>
      <c r="BS101" s="615" t="s">
        <v>402</v>
      </c>
      <c r="BT101" s="649"/>
    </row>
    <row r="102" spans="1:72" s="666" customFormat="1" x14ac:dyDescent="0.25">
      <c r="A102" s="658">
        <v>41</v>
      </c>
      <c r="B102" s="659">
        <f>+VLOOKUP(C102,'Erection Compiled'!$C$186:$H$356,5,FALSE)</f>
        <v>45923</v>
      </c>
      <c r="C102" s="660" t="s">
        <v>197</v>
      </c>
      <c r="D102" s="612" t="str">
        <f>+VLOOKUP(C102,Foundation!$C$8:$D$493,2,FALSE)</f>
        <v>DA+0</v>
      </c>
      <c r="E102" s="614">
        <f>+VLOOKUP(C102,'Erection Compiled'!$C$7:$J$356,7,FALSE)</f>
        <v>0</v>
      </c>
      <c r="F102" s="663" t="str">
        <f>+VLOOKUP(C102,'Erection Compiled'!$C$189:$G$356,3,FALSE)</f>
        <v>Sandy</v>
      </c>
      <c r="G102" s="663">
        <f>+VLOOKUP(C102,'Erection Compiled'!$C$189:$G$356,4,FALSE)</f>
        <v>45910</v>
      </c>
      <c r="H102" s="664"/>
      <c r="I102" s="662"/>
      <c r="J102" s="664"/>
      <c r="K102" s="664"/>
      <c r="L102" s="658"/>
      <c r="M102" s="658"/>
      <c r="N102" s="658"/>
      <c r="O102" s="658"/>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8"/>
      <c r="AL102" s="658"/>
      <c r="AM102" s="658"/>
      <c r="AN102" s="658"/>
      <c r="AO102" s="658"/>
      <c r="AP102" s="658"/>
      <c r="AQ102" s="658"/>
      <c r="AR102" s="658"/>
      <c r="AS102" s="658"/>
      <c r="AT102" s="658"/>
      <c r="AU102" s="658"/>
      <c r="AV102" s="658">
        <v>3.5</v>
      </c>
      <c r="AW102" s="658">
        <v>3.5</v>
      </c>
      <c r="AX102" s="658">
        <v>3.5</v>
      </c>
      <c r="AY102" s="658">
        <v>3.5</v>
      </c>
      <c r="AZ102" s="658">
        <v>3.5</v>
      </c>
      <c r="BA102" s="658">
        <v>3.5</v>
      </c>
      <c r="BB102" s="658">
        <v>3.5</v>
      </c>
      <c r="BC102" s="658">
        <v>3.5</v>
      </c>
      <c r="BD102" s="658">
        <v>3.5</v>
      </c>
      <c r="BE102" s="658">
        <v>3.5</v>
      </c>
      <c r="BF102" s="658"/>
      <c r="BG102" s="658"/>
      <c r="BH102" s="658"/>
      <c r="BI102" s="658">
        <f>3.85-1.35</f>
        <v>2.5</v>
      </c>
      <c r="BJ102" s="658"/>
      <c r="BK102" s="658"/>
      <c r="BL102" s="658"/>
      <c r="BM102" s="658"/>
      <c r="BN102" s="658"/>
      <c r="BO102" s="658"/>
      <c r="BP102" s="658"/>
      <c r="BQ102" s="658"/>
      <c r="BR102" s="662">
        <f t="shared" si="2"/>
        <v>37.5</v>
      </c>
      <c r="BS102" s="665" t="s">
        <v>402</v>
      </c>
      <c r="BT102" s="667"/>
    </row>
    <row r="103" spans="1:72" x14ac:dyDescent="0.25">
      <c r="A103" s="482">
        <v>42</v>
      </c>
      <c r="B103" s="611">
        <f>+VLOOKUP(C103,'Erection Compiled'!$C$186:$H$356,5,FALSE)</f>
        <v>45927</v>
      </c>
      <c r="C103" s="617" t="s">
        <v>30</v>
      </c>
      <c r="D103" s="612" t="str">
        <f>+VLOOKUP(C103,Foundation!$C$8:$D$493,2,FALSE)</f>
        <v>DB2+0</v>
      </c>
      <c r="E103" s="614">
        <f>+VLOOKUP(C103,'Erection Compiled'!$C$7:$J$356,7,FALSE)</f>
        <v>0</v>
      </c>
      <c r="F103" s="483" t="str">
        <f>+VLOOKUP(C103,'Erection Compiled'!$C$189:$G$356,3,FALSE)</f>
        <v>Sandy</v>
      </c>
      <c r="G103" s="483">
        <f>+VLOOKUP(C103,'Erection Compiled'!$C$189:$G$356,4,FALSE)</f>
        <v>45916</v>
      </c>
      <c r="H103" s="613"/>
      <c r="I103" s="614"/>
      <c r="J103" s="613"/>
      <c r="K103" s="613"/>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4">
        <f t="shared" si="2"/>
        <v>57.597241000000004</v>
      </c>
      <c r="BS103" s="615" t="s">
        <v>402</v>
      </c>
      <c r="BT103" s="649"/>
    </row>
    <row r="104" spans="1:72" x14ac:dyDescent="0.25">
      <c r="A104" s="482">
        <v>43</v>
      </c>
      <c r="B104" s="611">
        <f>+VLOOKUP(C104,'Erection Compiled'!$C$186:$H$356,5,FALSE)</f>
        <v>45927</v>
      </c>
      <c r="C104" s="617" t="s">
        <v>88</v>
      </c>
      <c r="D104" s="612" t="str">
        <f>+VLOOKUP(C104,Foundation!$C$8:$D$493,2,FALSE)</f>
        <v>DB2+0</v>
      </c>
      <c r="E104" s="614">
        <f>+VLOOKUP(C104,'Erection Compiled'!$C$7:$J$356,7,FALSE)</f>
        <v>0</v>
      </c>
      <c r="F104" s="483" t="str">
        <f>+VLOOKUP(C104,'Erection Compiled'!$C$189:$G$356,3,FALSE)</f>
        <v>Sandy</v>
      </c>
      <c r="G104" s="483">
        <f>+VLOOKUP(C104,'Erection Compiled'!$C$189:$G$356,4,FALSE)</f>
        <v>45916</v>
      </c>
      <c r="H104" s="613"/>
      <c r="I104" s="614"/>
      <c r="J104" s="613"/>
      <c r="K104" s="613"/>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4">
        <f t="shared" si="2"/>
        <v>57.597241000000004</v>
      </c>
      <c r="BS104" s="615" t="s">
        <v>402</v>
      </c>
      <c r="BT104" s="649"/>
    </row>
    <row r="105" spans="1:72" x14ac:dyDescent="0.25">
      <c r="A105" s="482">
        <v>44</v>
      </c>
      <c r="B105" s="611">
        <f>+VLOOKUP(C105,'Erection Compiled'!$C$186:$H$356,5,FALSE)</f>
        <v>45929</v>
      </c>
      <c r="C105" s="617" t="s">
        <v>31</v>
      </c>
      <c r="D105" s="612" t="str">
        <f>+VLOOKUP(C105,Foundation!$C$8:$D$493,2,FALSE)</f>
        <v>DB2+0</v>
      </c>
      <c r="E105" s="614">
        <f>+VLOOKUP(C105,'Erection Compiled'!$C$7:$J$356,7,FALSE)</f>
        <v>0</v>
      </c>
      <c r="F105" s="483" t="str">
        <f>+VLOOKUP(C105,'Erection Compiled'!$C$189:$G$356,3,FALSE)</f>
        <v>Sandy</v>
      </c>
      <c r="G105" s="483">
        <f>+VLOOKUP(C105,'Erection Compiled'!$C$189:$G$356,4,FALSE)</f>
        <v>45920</v>
      </c>
      <c r="H105" s="613"/>
      <c r="I105" s="614"/>
      <c r="J105" s="613"/>
      <c r="K105" s="613"/>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4">
        <f t="shared" si="2"/>
        <v>57.599999999999987</v>
      </c>
      <c r="BS105" s="615" t="s">
        <v>402</v>
      </c>
      <c r="BT105" s="649"/>
    </row>
    <row r="106" spans="1:72" x14ac:dyDescent="0.25">
      <c r="A106" s="482">
        <v>45</v>
      </c>
      <c r="B106" s="611">
        <f>+VLOOKUP(C106,'Erection Compiled'!$C$186:$H$356,5,FALSE)</f>
        <v>45929</v>
      </c>
      <c r="C106" s="617" t="s">
        <v>94</v>
      </c>
      <c r="D106" s="612" t="str">
        <f>+VLOOKUP(C106,Foundation!$C$8:$D$493,2,FALSE)</f>
        <v>DD60+25</v>
      </c>
      <c r="E106" s="614">
        <f>+VLOOKUP(C106,'Erection Compiled'!$C$7:$J$356,7,FALSE)</f>
        <v>0</v>
      </c>
      <c r="F106" s="483" t="str">
        <f>+VLOOKUP(C106,'Erection Compiled'!$C$189:$G$356,3,FALSE)</f>
        <v>Sandy</v>
      </c>
      <c r="G106" s="483">
        <f>+VLOOKUP(C106,'Erection Compiled'!$C$189:$G$356,4,FALSE)</f>
        <v>45915</v>
      </c>
      <c r="H106" s="613"/>
      <c r="I106" s="614"/>
      <c r="J106" s="613"/>
      <c r="K106" s="613"/>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4">
        <f t="shared" si="2"/>
        <v>143.60187300000004</v>
      </c>
      <c r="BS106" s="615" t="s">
        <v>402</v>
      </c>
      <c r="BT106" s="649"/>
    </row>
    <row r="107" spans="1:72" x14ac:dyDescent="0.25">
      <c r="A107" s="482">
        <v>46</v>
      </c>
      <c r="B107" s="611">
        <f>+VLOOKUP(C107,'Erection Compiled'!$C$186:$H$356,5,FALSE)</f>
        <v>45930</v>
      </c>
      <c r="C107" s="617" t="s">
        <v>711</v>
      </c>
      <c r="D107" s="612" t="str">
        <f>+VLOOKUP(C107,Foundation!$C$8:$D$493,2,FALSE)</f>
        <v>DA+6</v>
      </c>
      <c r="E107" s="614">
        <f>+VLOOKUP(C107,'Erection Compiled'!$C$7:$J$356,7,FALSE)</f>
        <v>0</v>
      </c>
      <c r="F107" s="483" t="str">
        <f>+VLOOKUP(C107,'Erection Compiled'!$C$189:$G$356,3,FALSE)</f>
        <v>Sandy</v>
      </c>
      <c r="G107" s="483">
        <f>+VLOOKUP(C107,'Erection Compiled'!$C$189:$G$356,4,FALSE)</f>
        <v>45920</v>
      </c>
      <c r="H107" s="613"/>
      <c r="I107" s="614"/>
      <c r="J107" s="613"/>
      <c r="K107" s="613"/>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4">
        <f>+SUM(H107:BQ107)</f>
        <v>45.413028000000011</v>
      </c>
      <c r="BS107" s="615" t="s">
        <v>402</v>
      </c>
      <c r="BT107" s="649"/>
    </row>
    <row r="108" spans="1:72" x14ac:dyDescent="0.25">
      <c r="A108" s="482">
        <v>47</v>
      </c>
      <c r="B108" s="611">
        <f>+VLOOKUP(C108,'Erection Compiled'!$C$186:$H$356,5,FALSE)</f>
        <v>45930</v>
      </c>
      <c r="C108" s="617" t="s">
        <v>730</v>
      </c>
      <c r="D108" s="612" t="str">
        <f>+VLOOKUP(C108,Foundation!$C$8:$D$493,2,FALSE)</f>
        <v>DB1+6</v>
      </c>
      <c r="E108" s="614">
        <f>+VLOOKUP(C108,'Erection Compiled'!$C$7:$J$356,7,FALSE)</f>
        <v>0</v>
      </c>
      <c r="F108" s="483" t="str">
        <f>+VLOOKUP(C108,'Erection Compiled'!$C$189:$G$356,3,FALSE)</f>
        <v>Sandy</v>
      </c>
      <c r="G108" s="483">
        <f>+VLOOKUP(C108,'Erection Compiled'!$C$189:$G$356,4,FALSE)</f>
        <v>45922</v>
      </c>
      <c r="H108" s="613"/>
      <c r="I108" s="614"/>
      <c r="J108" s="613"/>
      <c r="K108" s="613"/>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4">
        <f t="shared" si="2"/>
        <v>67.873650999999995</v>
      </c>
      <c r="BS108" s="615" t="s">
        <v>402</v>
      </c>
      <c r="BT108" s="649"/>
    </row>
    <row r="109" spans="1:72" x14ac:dyDescent="0.25">
      <c r="A109" s="482">
        <v>48</v>
      </c>
      <c r="B109" s="611" t="s">
        <v>1482</v>
      </c>
      <c r="C109" s="617" t="s">
        <v>540</v>
      </c>
      <c r="D109" s="612" t="str">
        <f>+VLOOKUP(C109,Foundation!$C$8:$D$493,2,FALSE)</f>
        <v>DC2+0</v>
      </c>
      <c r="E109" s="614">
        <v>66.381106999999986</v>
      </c>
      <c r="F109" s="483">
        <v>45929</v>
      </c>
      <c r="G109" s="483" t="s">
        <v>124</v>
      </c>
      <c r="H109" s="613"/>
      <c r="I109" s="614"/>
      <c r="J109" s="613"/>
      <c r="K109" s="613"/>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4">
        <f t="shared" si="2"/>
        <v>3.2</v>
      </c>
      <c r="BS109" s="615" t="s">
        <v>124</v>
      </c>
      <c r="BT109" s="649"/>
    </row>
    <row r="110" spans="1:72" ht="25.5" x14ac:dyDescent="0.25">
      <c r="A110" s="482">
        <v>49</v>
      </c>
      <c r="B110" s="611" t="s">
        <v>1577</v>
      </c>
      <c r="C110" s="617" t="s">
        <v>89</v>
      </c>
      <c r="D110" s="612" t="str">
        <f>+VLOOKUP(C110,Foundation!$C$8:$D$493,2,FALSE)</f>
        <v>DD60+25</v>
      </c>
      <c r="E110" s="614">
        <v>143.60187300000001</v>
      </c>
      <c r="F110" s="483">
        <v>45929</v>
      </c>
      <c r="G110" s="483" t="s">
        <v>124</v>
      </c>
      <c r="H110" s="613"/>
      <c r="I110" s="614"/>
      <c r="J110" s="613"/>
      <c r="K110" s="613"/>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4">
        <f t="shared" si="2"/>
        <v>2.9</v>
      </c>
      <c r="BS110" s="615" t="s">
        <v>124</v>
      </c>
      <c r="BT110" s="649"/>
    </row>
    <row r="111" spans="1:72" x14ac:dyDescent="0.25">
      <c r="A111" s="482">
        <v>50</v>
      </c>
      <c r="B111" s="611" t="s">
        <v>591</v>
      </c>
      <c r="C111" s="617" t="s">
        <v>214</v>
      </c>
      <c r="D111" s="612" t="str">
        <f>+VLOOKUP(C111,Foundation!$C$8:$D$493,2,FALSE)</f>
        <v>DA+0</v>
      </c>
      <c r="E111" s="614">
        <v>37.5</v>
      </c>
      <c r="F111" s="483">
        <v>45927</v>
      </c>
      <c r="G111" s="483" t="s">
        <v>124</v>
      </c>
      <c r="H111" s="613"/>
      <c r="I111" s="614"/>
      <c r="J111" s="613"/>
      <c r="K111" s="613"/>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4">
        <f t="shared" si="2"/>
        <v>8.5</v>
      </c>
      <c r="BS111" s="615" t="s">
        <v>124</v>
      </c>
      <c r="BT111" s="649"/>
    </row>
    <row r="112" spans="1:72" x14ac:dyDescent="0.25">
      <c r="A112" s="482">
        <v>51</v>
      </c>
      <c r="B112" s="611" t="s">
        <v>1565</v>
      </c>
      <c r="C112" s="617" t="s">
        <v>562</v>
      </c>
      <c r="D112" s="612" t="str">
        <f>+VLOOKUP(C112,Foundation!$C$8:$D$493,2,FALSE)</f>
        <v>DA+0</v>
      </c>
      <c r="E112" s="614">
        <v>37.5</v>
      </c>
      <c r="F112" s="483">
        <v>45922</v>
      </c>
      <c r="G112" s="483" t="s">
        <v>124</v>
      </c>
      <c r="H112" s="613"/>
      <c r="I112" s="614"/>
      <c r="J112" s="613"/>
      <c r="K112" s="613"/>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4">
        <f t="shared" si="2"/>
        <v>26.099999999999994</v>
      </c>
      <c r="BS112" s="615" t="s">
        <v>124</v>
      </c>
      <c r="BT112" s="649"/>
    </row>
    <row r="113" spans="1:72" x14ac:dyDescent="0.25">
      <c r="A113" s="482">
        <v>52</v>
      </c>
      <c r="B113" s="611" t="s">
        <v>1525</v>
      </c>
      <c r="C113" s="617" t="s">
        <v>458</v>
      </c>
      <c r="D113" s="612" t="str">
        <f>+VLOOKUP(C113,Foundation!$C$8:$D$493,2,FALSE)</f>
        <v>DA+0</v>
      </c>
      <c r="E113" s="614">
        <v>37.5</v>
      </c>
      <c r="F113" s="483">
        <v>45925</v>
      </c>
      <c r="G113" s="483" t="s">
        <v>124</v>
      </c>
      <c r="H113" s="613"/>
      <c r="I113" s="614"/>
      <c r="J113" s="613"/>
      <c r="K113" s="613"/>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4">
        <f t="shared" si="2"/>
        <v>30.6</v>
      </c>
      <c r="BS113" s="615" t="s">
        <v>124</v>
      </c>
      <c r="BT113" s="649"/>
    </row>
    <row r="114" spans="1:72" x14ac:dyDescent="0.25">
      <c r="A114" s="482">
        <v>53</v>
      </c>
      <c r="B114" s="611" t="s">
        <v>1575</v>
      </c>
      <c r="C114" s="617" t="s">
        <v>177</v>
      </c>
      <c r="D114" s="612" t="str">
        <f>+VLOOKUP(C114,Foundation!$C$8:$D$493,2,FALSE)</f>
        <v>DA+6</v>
      </c>
      <c r="E114" s="614">
        <v>45.413028000000004</v>
      </c>
      <c r="F114" s="483">
        <v>45929</v>
      </c>
      <c r="G114" s="483" t="s">
        <v>124</v>
      </c>
      <c r="H114" s="613"/>
      <c r="I114" s="614"/>
      <c r="J114" s="613"/>
      <c r="K114" s="613"/>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4">
        <f t="shared" si="2"/>
        <v>1.8</v>
      </c>
      <c r="BS114" s="615" t="s">
        <v>124</v>
      </c>
      <c r="BT114" s="649"/>
    </row>
    <row r="115" spans="1:72" x14ac:dyDescent="0.25">
      <c r="A115" s="482"/>
      <c r="B115" s="611"/>
      <c r="C115" s="617"/>
      <c r="D115" s="612"/>
      <c r="E115" s="634"/>
      <c r="F115" s="483"/>
      <c r="G115" s="483"/>
      <c r="H115" s="613"/>
      <c r="I115" s="614"/>
      <c r="J115" s="613"/>
      <c r="K115" s="613"/>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4"/>
      <c r="BS115" s="615"/>
      <c r="BT115" s="649"/>
    </row>
    <row r="116" spans="1:72" x14ac:dyDescent="0.25">
      <c r="A116" s="482"/>
      <c r="B116" s="611"/>
      <c r="C116" s="617"/>
      <c r="D116" s="612"/>
      <c r="E116" s="634"/>
      <c r="F116" s="483"/>
      <c r="G116" s="483"/>
      <c r="H116" s="613"/>
      <c r="I116" s="614"/>
      <c r="J116" s="613"/>
      <c r="K116" s="613"/>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4"/>
      <c r="BS116" s="615"/>
      <c r="BT116" s="649"/>
    </row>
    <row r="117" spans="1:72" x14ac:dyDescent="0.25">
      <c r="A117" s="482"/>
      <c r="B117" s="611"/>
      <c r="C117" s="617"/>
      <c r="D117" s="612"/>
      <c r="E117" s="634"/>
      <c r="F117" s="483"/>
      <c r="G117" s="616"/>
      <c r="H117" s="613"/>
      <c r="I117" s="614"/>
      <c r="J117" s="613"/>
      <c r="K117" s="613"/>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4"/>
      <c r="BS117" s="615"/>
    </row>
    <row r="118" spans="1:72" x14ac:dyDescent="0.25">
      <c r="A118" s="482"/>
      <c r="B118" s="611"/>
      <c r="C118" s="617"/>
      <c r="D118" s="612"/>
      <c r="E118" s="618"/>
      <c r="F118" s="483"/>
      <c r="G118" s="616"/>
      <c r="H118" s="613"/>
      <c r="I118" s="614"/>
      <c r="J118" s="613"/>
      <c r="K118" s="613"/>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4"/>
      <c r="BS118" s="615"/>
    </row>
    <row r="119" spans="1:72" x14ac:dyDescent="0.25">
      <c r="A119" s="964" t="s">
        <v>19</v>
      </c>
      <c r="B119" s="964"/>
      <c r="C119" s="964"/>
      <c r="D119" s="964"/>
      <c r="E119" s="633">
        <f>SUM(E10:E118)</f>
        <v>367.89600799999999</v>
      </c>
      <c r="F119" s="485"/>
      <c r="G119" s="485"/>
      <c r="H119" s="620">
        <f>SUM(H10:H118)</f>
        <v>65.862682166666659</v>
      </c>
      <c r="I119" s="620">
        <f t="shared" ref="I119:BR119" si="3">SUM(I10:I118)</f>
        <v>68.962682166666653</v>
      </c>
      <c r="J119" s="620">
        <f t="shared" si="3"/>
        <v>67.462682166666667</v>
      </c>
      <c r="K119" s="620">
        <f t="shared" si="3"/>
        <v>72.834110738095234</v>
      </c>
      <c r="L119" s="620">
        <f t="shared" si="3"/>
        <v>71.83411073809522</v>
      </c>
      <c r="M119" s="620">
        <f t="shared" si="3"/>
        <v>63.281547012605046</v>
      </c>
      <c r="N119" s="620">
        <f t="shared" si="3"/>
        <v>62.081547012605043</v>
      </c>
      <c r="O119" s="620">
        <f t="shared" si="3"/>
        <v>63.481547012605049</v>
      </c>
      <c r="P119" s="620">
        <f t="shared" si="3"/>
        <v>70.99265812371614</v>
      </c>
      <c r="Q119" s="620">
        <f t="shared" si="3"/>
        <v>65.942658123716171</v>
      </c>
      <c r="R119" s="620">
        <f t="shared" si="3"/>
        <v>68.442658123716157</v>
      </c>
      <c r="S119" s="620">
        <f t="shared" si="3"/>
        <v>80.185515266573304</v>
      </c>
      <c r="T119" s="620">
        <f t="shared" si="3"/>
        <v>88.552181933239964</v>
      </c>
      <c r="U119" s="620">
        <f t="shared" si="3"/>
        <v>76.752181933239967</v>
      </c>
      <c r="V119" s="620">
        <f t="shared" si="3"/>
        <v>44.052181933239964</v>
      </c>
      <c r="W119" s="620">
        <f t="shared" si="3"/>
        <v>83.102181933239947</v>
      </c>
      <c r="X119" s="620">
        <f t="shared" si="3"/>
        <v>94.434527009064141</v>
      </c>
      <c r="Y119" s="620">
        <f t="shared" si="3"/>
        <v>85.877386136048258</v>
      </c>
      <c r="Z119" s="620">
        <f t="shared" si="3"/>
        <v>80.983397183667321</v>
      </c>
      <c r="AA119" s="620">
        <f t="shared" si="3"/>
        <v>78.734125850333982</v>
      </c>
      <c r="AB119" s="620">
        <f t="shared" si="3"/>
        <v>79.661278294778427</v>
      </c>
      <c r="AC119" s="620">
        <f t="shared" si="3"/>
        <v>87.328430739222867</v>
      </c>
      <c r="AD119" s="620">
        <f t="shared" si="3"/>
        <v>92.126256742490838</v>
      </c>
      <c r="AE119" s="620">
        <f t="shared" si="3"/>
        <v>88.476277616440427</v>
      </c>
      <c r="AF119" s="620">
        <f t="shared" si="3"/>
        <v>91.805340735488059</v>
      </c>
      <c r="AG119" s="620">
        <f t="shared" si="3"/>
        <v>86.728212906122948</v>
      </c>
      <c r="AH119" s="620">
        <f t="shared" si="3"/>
        <v>79.227338506122962</v>
      </c>
      <c r="AI119" s="620">
        <f t="shared" si="3"/>
        <v>79.227338506122962</v>
      </c>
      <c r="AJ119" s="620">
        <f t="shared" si="3"/>
        <v>110.97165298231343</v>
      </c>
      <c r="AK119" s="620">
        <f t="shared" si="3"/>
        <v>113.57496207633052</v>
      </c>
      <c r="AL119" s="620">
        <f t="shared" si="3"/>
        <v>95.090414298552759</v>
      </c>
      <c r="AM119" s="620">
        <f t="shared" si="3"/>
        <v>87.411872258870218</v>
      </c>
      <c r="AN119" s="620">
        <f t="shared" si="3"/>
        <v>106.66191117553689</v>
      </c>
      <c r="AO119" s="620">
        <f t="shared" si="3"/>
        <v>124.12856841543585</v>
      </c>
      <c r="AP119" s="620">
        <f t="shared" si="3"/>
        <v>91.953999304324768</v>
      </c>
      <c r="AQ119" s="620">
        <f t="shared" si="3"/>
        <v>90.461142161467635</v>
      </c>
      <c r="AR119" s="620">
        <f t="shared" si="3"/>
        <v>76.711831911467627</v>
      </c>
      <c r="AS119" s="620">
        <f t="shared" si="3"/>
        <v>80.666841494800963</v>
      </c>
      <c r="AT119" s="620">
        <f t="shared" si="3"/>
        <v>66.150329828134289</v>
      </c>
      <c r="AU119" s="620">
        <f t="shared" si="3"/>
        <v>91.491831886957783</v>
      </c>
      <c r="AV119" s="620">
        <f t="shared" si="3"/>
        <v>97.521525298722537</v>
      </c>
      <c r="AW119" s="620">
        <f t="shared" si="3"/>
        <v>87.547139548722498</v>
      </c>
      <c r="AX119" s="620">
        <f t="shared" si="3"/>
        <v>89.749987104278077</v>
      </c>
      <c r="AY119" s="620">
        <f t="shared" si="3"/>
        <v>50.049247604278072</v>
      </c>
      <c r="AZ119" s="620">
        <f t="shared" si="3"/>
        <v>55.460157148980734</v>
      </c>
      <c r="BA119" s="620">
        <f t="shared" si="3"/>
        <v>66.333615348980743</v>
      </c>
      <c r="BB119" s="620">
        <f t="shared" si="3"/>
        <v>73.144271801361683</v>
      </c>
      <c r="BC119" s="620">
        <f t="shared" si="3"/>
        <v>58.668358159256428</v>
      </c>
      <c r="BD119" s="620">
        <f t="shared" si="3"/>
        <v>57.988016159256432</v>
      </c>
      <c r="BE119" s="620">
        <f t="shared" si="3"/>
        <v>73.70934228263306</v>
      </c>
      <c r="BF119" s="620">
        <f t="shared" si="3"/>
        <v>75.597799373542145</v>
      </c>
      <c r="BG119" s="620">
        <f t="shared" si="3"/>
        <v>69.397799373542142</v>
      </c>
      <c r="BH119" s="620">
        <f t="shared" si="3"/>
        <v>79.030432437034207</v>
      </c>
      <c r="BI119" s="620">
        <f t="shared" si="3"/>
        <v>56.590444937034206</v>
      </c>
      <c r="BJ119" s="620">
        <f t="shared" si="3"/>
        <v>50.083144437034207</v>
      </c>
      <c r="BK119" s="620">
        <f t="shared" si="3"/>
        <v>59.370619294177068</v>
      </c>
      <c r="BL119" s="620">
        <f t="shared" si="3"/>
        <v>56.722972235353545</v>
      </c>
      <c r="BM119" s="620">
        <f t="shared" si="3"/>
        <v>56.43061929417707</v>
      </c>
      <c r="BN119" s="620">
        <f t="shared" si="3"/>
        <v>46.621079127510399</v>
      </c>
      <c r="BO119" s="620">
        <f t="shared" si="3"/>
        <v>47.121079127510399</v>
      </c>
      <c r="BP119" s="620">
        <f t="shared" si="3"/>
        <v>32.969973868686864</v>
      </c>
      <c r="BQ119" s="620">
        <f t="shared" si="3"/>
        <v>0</v>
      </c>
      <c r="BR119" s="620">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59" customWidth="1"/>
    <col min="2" max="2" width="5.140625" style="759" bestFit="1" customWidth="1"/>
    <col min="3" max="3" width="7.5703125" style="759" bestFit="1" customWidth="1"/>
    <col min="4" max="4" width="11.140625" style="759" bestFit="1" customWidth="1"/>
    <col min="5" max="5" width="14.28515625" style="759" customWidth="1"/>
    <col min="6" max="6" width="11.7109375" style="759" bestFit="1" customWidth="1"/>
    <col min="7" max="7" width="8.42578125" style="759" bestFit="1" customWidth="1"/>
    <col min="8" max="8" width="27.5703125" style="759" bestFit="1" customWidth="1"/>
    <col min="9" max="9" width="11.85546875" style="767" bestFit="1" customWidth="1"/>
    <col min="10" max="10" width="11.42578125" style="759" bestFit="1" customWidth="1"/>
    <col min="11" max="11" width="15.7109375" style="759" bestFit="1" customWidth="1"/>
    <col min="12" max="12" width="11.7109375" style="759" bestFit="1" customWidth="1"/>
    <col min="13" max="13" width="8.42578125" style="759" bestFit="1" customWidth="1"/>
    <col min="14" max="14" width="11.85546875" style="759" bestFit="1" customWidth="1"/>
    <col min="15" max="15" width="27.5703125" style="759" bestFit="1" customWidth="1"/>
    <col min="16" max="16" width="4.7109375" style="759" bestFit="1" customWidth="1"/>
    <col min="17" max="16384" width="9.140625" style="759"/>
  </cols>
  <sheetData>
    <row r="4" spans="1:16" ht="15.75" x14ac:dyDescent="0.25">
      <c r="A4" s="979" t="s">
        <v>1394</v>
      </c>
      <c r="B4" s="979" t="s">
        <v>1395</v>
      </c>
      <c r="C4" s="979" t="s">
        <v>138</v>
      </c>
      <c r="D4" s="979" t="s">
        <v>1396</v>
      </c>
      <c r="E4" s="979"/>
      <c r="F4" s="979"/>
      <c r="G4" s="979"/>
      <c r="H4" s="979"/>
      <c r="I4" s="979"/>
      <c r="J4" s="976" t="s">
        <v>1397</v>
      </c>
      <c r="K4" s="977"/>
      <c r="L4" s="977"/>
      <c r="M4" s="977"/>
      <c r="N4" s="977"/>
      <c r="O4" s="978"/>
    </row>
    <row r="5" spans="1:16" s="760" customFormat="1" ht="31.5" x14ac:dyDescent="0.25">
      <c r="A5" s="979"/>
      <c r="B5" s="979"/>
      <c r="C5" s="979"/>
      <c r="D5" s="758" t="s">
        <v>6</v>
      </c>
      <c r="E5" s="758" t="s">
        <v>1399</v>
      </c>
      <c r="F5" s="758" t="s">
        <v>1400</v>
      </c>
      <c r="G5" s="758" t="s">
        <v>1288</v>
      </c>
      <c r="H5" s="758" t="s">
        <v>1401</v>
      </c>
      <c r="I5" s="758" t="s">
        <v>1402</v>
      </c>
      <c r="J5" s="758" t="s">
        <v>6</v>
      </c>
      <c r="K5" s="758" t="s">
        <v>1399</v>
      </c>
      <c r="L5" s="758" t="s">
        <v>1400</v>
      </c>
      <c r="M5" s="758" t="s">
        <v>1288</v>
      </c>
      <c r="N5" s="758" t="s">
        <v>1402</v>
      </c>
      <c r="O5" s="758" t="s">
        <v>1398</v>
      </c>
    </row>
    <row r="6" spans="1:16" x14ac:dyDescent="0.25">
      <c r="A6" s="761">
        <v>1</v>
      </c>
      <c r="B6" s="761" t="s">
        <v>628</v>
      </c>
      <c r="C6" s="761" t="s">
        <v>20</v>
      </c>
      <c r="D6" s="762">
        <v>45787</v>
      </c>
      <c r="E6" s="762">
        <v>45791</v>
      </c>
      <c r="F6" s="761">
        <f>+_xlfn.DAYS(E6,D6)+1</f>
        <v>5</v>
      </c>
      <c r="G6" s="763">
        <v>14.78</v>
      </c>
      <c r="H6" s="764" t="s">
        <v>1405</v>
      </c>
      <c r="I6" s="761">
        <v>42</v>
      </c>
      <c r="J6" s="765">
        <v>45812</v>
      </c>
      <c r="K6" s="765">
        <v>45819</v>
      </c>
      <c r="L6" s="761">
        <f t="shared" ref="L6:L13" si="0">(K6-J6)+1</f>
        <v>8</v>
      </c>
      <c r="M6" s="763">
        <f>P6-G6</f>
        <v>24.067605999999991</v>
      </c>
      <c r="N6" s="761">
        <v>30</v>
      </c>
      <c r="O6" s="764" t="s">
        <v>1405</v>
      </c>
      <c r="P6" s="766">
        <v>38.847605999999992</v>
      </c>
    </row>
    <row r="7" spans="1:16" x14ac:dyDescent="0.25">
      <c r="A7" s="761">
        <v>2</v>
      </c>
      <c r="B7" s="761" t="s">
        <v>630</v>
      </c>
      <c r="C7" s="761" t="s">
        <v>231</v>
      </c>
      <c r="D7" s="762">
        <v>45805</v>
      </c>
      <c r="E7" s="762">
        <v>45808</v>
      </c>
      <c r="F7" s="761">
        <f t="shared" ref="F7:F13" si="1">+_xlfn.DAYS(E7,D7)+1</f>
        <v>4</v>
      </c>
      <c r="G7" s="763">
        <v>14.875</v>
      </c>
      <c r="H7" s="764" t="s">
        <v>1405</v>
      </c>
      <c r="I7" s="761">
        <v>42</v>
      </c>
      <c r="J7" s="765">
        <v>45820</v>
      </c>
      <c r="K7" s="765">
        <v>45828</v>
      </c>
      <c r="L7" s="761">
        <f t="shared" si="0"/>
        <v>9</v>
      </c>
      <c r="M7" s="763">
        <f t="shared" ref="M7:M13" si="2">P7-G7</f>
        <v>22.629372000000004</v>
      </c>
      <c r="N7" s="761">
        <v>30</v>
      </c>
      <c r="O7" s="764" t="s">
        <v>1405</v>
      </c>
      <c r="P7" s="766">
        <v>37.504372000000004</v>
      </c>
    </row>
    <row r="8" spans="1:16" x14ac:dyDescent="0.25">
      <c r="A8" s="761">
        <v>3</v>
      </c>
      <c r="B8" s="761" t="s">
        <v>631</v>
      </c>
      <c r="C8" s="761" t="s">
        <v>20</v>
      </c>
      <c r="D8" s="762">
        <v>45813</v>
      </c>
      <c r="E8" s="762">
        <v>45816</v>
      </c>
      <c r="F8" s="761">
        <f t="shared" si="1"/>
        <v>4</v>
      </c>
      <c r="G8" s="763">
        <v>14.78</v>
      </c>
      <c r="H8" s="764" t="s">
        <v>1386</v>
      </c>
      <c r="I8" s="761">
        <v>42</v>
      </c>
      <c r="J8" s="765">
        <v>45831</v>
      </c>
      <c r="K8" s="765">
        <v>45838</v>
      </c>
      <c r="L8" s="761">
        <f t="shared" si="0"/>
        <v>8</v>
      </c>
      <c r="M8" s="763">
        <f t="shared" si="2"/>
        <v>24.067999999999998</v>
      </c>
      <c r="N8" s="761">
        <v>30</v>
      </c>
      <c r="O8" s="764" t="s">
        <v>1408</v>
      </c>
      <c r="P8" s="766">
        <v>38.847999999999999</v>
      </c>
    </row>
    <row r="9" spans="1:16" x14ac:dyDescent="0.25">
      <c r="A9" s="761">
        <v>4</v>
      </c>
      <c r="B9" s="761" t="s">
        <v>632</v>
      </c>
      <c r="C9" s="761" t="s">
        <v>231</v>
      </c>
      <c r="D9" s="762">
        <v>45820</v>
      </c>
      <c r="E9" s="762">
        <v>45824</v>
      </c>
      <c r="F9" s="761">
        <f t="shared" si="1"/>
        <v>5</v>
      </c>
      <c r="G9" s="763">
        <v>14.875</v>
      </c>
      <c r="H9" s="764" t="s">
        <v>1386</v>
      </c>
      <c r="I9" s="761">
        <v>42</v>
      </c>
      <c r="J9" s="765">
        <v>45847</v>
      </c>
      <c r="K9" s="765">
        <v>45853</v>
      </c>
      <c r="L9" s="761">
        <f t="shared" si="0"/>
        <v>7</v>
      </c>
      <c r="M9" s="763">
        <f t="shared" si="2"/>
        <v>22.625</v>
      </c>
      <c r="N9" s="761">
        <v>20</v>
      </c>
      <c r="O9" s="764" t="s">
        <v>1408</v>
      </c>
      <c r="P9" s="766">
        <v>37.5</v>
      </c>
    </row>
    <row r="10" spans="1:16" x14ac:dyDescent="0.25">
      <c r="A10" s="761">
        <v>5</v>
      </c>
      <c r="B10" s="764" t="s">
        <v>624</v>
      </c>
      <c r="C10" s="764" t="s">
        <v>238</v>
      </c>
      <c r="D10" s="762">
        <v>45839</v>
      </c>
      <c r="E10" s="762">
        <v>45845</v>
      </c>
      <c r="F10" s="761">
        <f t="shared" si="1"/>
        <v>7</v>
      </c>
      <c r="G10" s="763">
        <v>41.773000000000003</v>
      </c>
      <c r="H10" s="764" t="s">
        <v>1405</v>
      </c>
      <c r="I10" s="761"/>
      <c r="J10" s="765">
        <v>45861</v>
      </c>
      <c r="K10" s="765">
        <v>45867</v>
      </c>
      <c r="L10" s="761">
        <f t="shared" si="0"/>
        <v>7</v>
      </c>
      <c r="M10" s="763">
        <f t="shared" si="2"/>
        <v>44.356278999999994</v>
      </c>
      <c r="N10" s="761">
        <v>28</v>
      </c>
      <c r="O10" s="764" t="s">
        <v>1487</v>
      </c>
      <c r="P10" s="767">
        <v>86.129278999999997</v>
      </c>
    </row>
    <row r="11" spans="1:16" x14ac:dyDescent="0.25">
      <c r="A11" s="761">
        <v>6</v>
      </c>
      <c r="B11" s="764" t="s">
        <v>443</v>
      </c>
      <c r="C11" s="764" t="s">
        <v>238</v>
      </c>
      <c r="D11" s="765">
        <v>45845</v>
      </c>
      <c r="E11" s="762">
        <v>45849</v>
      </c>
      <c r="F11" s="761">
        <f t="shared" si="1"/>
        <v>5</v>
      </c>
      <c r="G11" s="763">
        <v>41.773000000000003</v>
      </c>
      <c r="H11" s="764" t="s">
        <v>1405</v>
      </c>
      <c r="I11" s="761"/>
      <c r="J11" s="765">
        <v>45871</v>
      </c>
      <c r="K11" s="765">
        <v>45889</v>
      </c>
      <c r="L11" s="761">
        <f t="shared" si="0"/>
        <v>19</v>
      </c>
      <c r="M11" s="763">
        <f t="shared" si="2"/>
        <v>44.356278999999994</v>
      </c>
      <c r="N11" s="761">
        <v>28</v>
      </c>
      <c r="O11" s="764" t="s">
        <v>1408</v>
      </c>
      <c r="P11" s="767">
        <v>86.129278999999997</v>
      </c>
    </row>
    <row r="12" spans="1:16" x14ac:dyDescent="0.25">
      <c r="A12" s="761">
        <v>7</v>
      </c>
      <c r="B12" s="768" t="s">
        <v>629</v>
      </c>
      <c r="C12" s="761" t="s">
        <v>231</v>
      </c>
      <c r="D12" s="765">
        <v>45848</v>
      </c>
      <c r="E12" s="764"/>
      <c r="F12" s="764"/>
      <c r="G12" s="763">
        <v>14.875</v>
      </c>
      <c r="H12" s="764" t="s">
        <v>1405</v>
      </c>
      <c r="I12" s="761">
        <v>38</v>
      </c>
      <c r="J12" s="765">
        <v>45854</v>
      </c>
      <c r="K12" s="765">
        <v>45864</v>
      </c>
      <c r="L12" s="761">
        <f t="shared" si="0"/>
        <v>11</v>
      </c>
      <c r="M12" s="763">
        <f t="shared" si="2"/>
        <v>22.625</v>
      </c>
      <c r="N12" s="761">
        <v>20</v>
      </c>
      <c r="O12" s="764" t="s">
        <v>1408</v>
      </c>
      <c r="P12" s="766">
        <v>37.5</v>
      </c>
    </row>
    <row r="13" spans="1:16" x14ac:dyDescent="0.25">
      <c r="A13" s="761">
        <v>8</v>
      </c>
      <c r="B13" s="768" t="s">
        <v>454</v>
      </c>
      <c r="C13" s="761" t="s">
        <v>231</v>
      </c>
      <c r="D13" s="765">
        <v>45863</v>
      </c>
      <c r="E13" s="765">
        <v>45867</v>
      </c>
      <c r="F13" s="761">
        <f t="shared" si="1"/>
        <v>5</v>
      </c>
      <c r="G13" s="763">
        <v>14.875</v>
      </c>
      <c r="H13" s="764" t="s">
        <v>1405</v>
      </c>
      <c r="I13" s="761"/>
      <c r="J13" s="765">
        <v>45875</v>
      </c>
      <c r="K13" s="765">
        <v>45878</v>
      </c>
      <c r="L13" s="761">
        <f t="shared" si="0"/>
        <v>4</v>
      </c>
      <c r="M13" s="763">
        <f t="shared" si="2"/>
        <v>22.625</v>
      </c>
      <c r="N13" s="761">
        <v>30</v>
      </c>
      <c r="O13" s="764" t="s">
        <v>1405</v>
      </c>
      <c r="P13" s="766">
        <v>37.5</v>
      </c>
    </row>
    <row r="14" spans="1:16" x14ac:dyDescent="0.25">
      <c r="A14" s="761">
        <v>9</v>
      </c>
      <c r="B14" s="768" t="s">
        <v>455</v>
      </c>
      <c r="C14" s="761" t="s">
        <v>231</v>
      </c>
      <c r="D14" s="765">
        <v>45868</v>
      </c>
      <c r="E14" s="765"/>
      <c r="F14" s="761"/>
      <c r="G14" s="763"/>
      <c r="H14" s="764"/>
      <c r="I14" s="761"/>
      <c r="J14" s="764"/>
      <c r="K14" s="764"/>
      <c r="L14" s="764"/>
      <c r="M14" s="764"/>
      <c r="N14" s="764"/>
      <c r="O14" s="764"/>
    </row>
    <row r="15" spans="1:16" x14ac:dyDescent="0.25">
      <c r="A15" s="764"/>
      <c r="B15" s="764"/>
      <c r="C15" s="764"/>
      <c r="D15" s="764"/>
      <c r="E15" s="764"/>
      <c r="F15" s="764"/>
      <c r="G15" s="764"/>
      <c r="H15" s="764"/>
      <c r="I15" s="761"/>
      <c r="J15" s="764"/>
      <c r="K15" s="764"/>
      <c r="L15" s="764"/>
      <c r="M15" s="764"/>
      <c r="N15" s="764"/>
      <c r="O15" s="764"/>
    </row>
    <row r="16" spans="1:16" ht="15.75" x14ac:dyDescent="0.25">
      <c r="A16" s="975" t="s">
        <v>1403</v>
      </c>
      <c r="B16" s="975"/>
      <c r="C16" s="975"/>
      <c r="D16" s="975"/>
      <c r="E16" s="975"/>
      <c r="F16" s="769">
        <f>SUM(F6:F15)</f>
        <v>35</v>
      </c>
      <c r="G16" s="770">
        <f>SUM(G6:G15)</f>
        <v>172.60599999999999</v>
      </c>
      <c r="H16" s="770"/>
      <c r="I16" s="770"/>
      <c r="J16" s="769"/>
      <c r="K16" s="769"/>
      <c r="L16" s="769">
        <f>SUM(L6:L15)</f>
        <v>73</v>
      </c>
      <c r="M16" s="770">
        <f>SUM(M6:M15)</f>
        <v>227.35253599999999</v>
      </c>
      <c r="N16" s="770"/>
      <c r="O16" s="764"/>
    </row>
    <row r="17" spans="1:15" ht="15.75" x14ac:dyDescent="0.25">
      <c r="A17" s="975" t="s">
        <v>1404</v>
      </c>
      <c r="B17" s="975"/>
      <c r="C17" s="975"/>
      <c r="D17" s="975"/>
      <c r="E17" s="975"/>
      <c r="F17" s="588"/>
      <c r="G17" s="589">
        <f>G16/F16</f>
        <v>4.9315999999999995</v>
      </c>
      <c r="H17" s="589"/>
      <c r="I17" s="589"/>
      <c r="J17" s="588"/>
      <c r="K17" s="588"/>
      <c r="L17" s="588"/>
      <c r="M17" s="589">
        <f>M16/L16</f>
        <v>3.114418301369863</v>
      </c>
      <c r="N17" s="589"/>
      <c r="O17" s="771"/>
    </row>
    <row r="19" spans="1:15" x14ac:dyDescent="0.25">
      <c r="F19" s="772"/>
      <c r="M19" s="759">
        <v>113.7</v>
      </c>
    </row>
    <row r="20" spans="1:15" x14ac:dyDescent="0.25">
      <c r="M20" s="759">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7"/>
  <sheetViews>
    <sheetView zoomScale="88" workbookViewId="0">
      <pane ySplit="4" topLeftCell="A463" activePane="bottomLeft" state="frozen"/>
      <selection activeCell="N8" sqref="N8"/>
      <selection pane="bottomLeft" activeCell="H475" sqref="H475:K475"/>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18.7109375" style="357" bestFit="1" customWidth="1"/>
    <col min="13" max="13" width="9.140625" style="637"/>
    <col min="14" max="16384" width="9.140625" style="357"/>
  </cols>
  <sheetData>
    <row r="1" spans="1:40" x14ac:dyDescent="0.2">
      <c r="A1" s="391" t="s">
        <v>1258</v>
      </c>
      <c r="I1" s="709" t="s">
        <v>1289</v>
      </c>
      <c r="J1" s="708">
        <v>22212.28</v>
      </c>
    </row>
    <row r="2" spans="1:40" ht="25.5" x14ac:dyDescent="0.2">
      <c r="A2" s="341" t="s">
        <v>1224</v>
      </c>
      <c r="B2" s="342"/>
      <c r="C2" s="342"/>
      <c r="D2" s="342"/>
      <c r="E2" s="342"/>
      <c r="F2" s="342"/>
      <c r="G2" s="342"/>
      <c r="H2" s="362"/>
      <c r="I2" s="363" t="s">
        <v>1290</v>
      </c>
      <c r="J2" s="707">
        <f>+SUM(J7:J1048576)</f>
        <v>21345.8692339999</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06">
        <f>J1-J2</f>
        <v>866.4107660000991</v>
      </c>
      <c r="K3" s="710">
        <f>J3/46</f>
        <v>18.835016652176069</v>
      </c>
      <c r="L3" s="360"/>
      <c r="M3" s="342"/>
      <c r="N3" s="360"/>
      <c r="O3" s="360"/>
      <c r="P3" s="360"/>
      <c r="Q3" s="360"/>
      <c r="R3" s="360"/>
      <c r="S3" s="360"/>
      <c r="T3" s="360"/>
      <c r="U3" s="361"/>
    </row>
    <row r="4" spans="1:40" ht="25.5" x14ac:dyDescent="0.2">
      <c r="A4" s="677" t="s">
        <v>2</v>
      </c>
      <c r="B4" s="678" t="s">
        <v>114</v>
      </c>
      <c r="C4" s="675" t="s">
        <v>3</v>
      </c>
      <c r="D4" s="675" t="s">
        <v>4</v>
      </c>
      <c r="E4" s="675" t="s">
        <v>122</v>
      </c>
      <c r="F4" s="679" t="s">
        <v>1592</v>
      </c>
      <c r="G4" s="675" t="s">
        <v>140</v>
      </c>
      <c r="H4" s="676" t="s">
        <v>7</v>
      </c>
      <c r="I4" s="674" t="s">
        <v>1593</v>
      </c>
      <c r="J4" s="674" t="s">
        <v>1359</v>
      </c>
      <c r="K4" s="676" t="s">
        <v>1165</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+VLOOKUP(C7,Foundation!$C$8:$D$525,2,FALSE)</f>
        <v>DA+3</v>
      </c>
      <c r="E7" s="367" t="str">
        <f>+VLOOKUP(C7,Foundation!$C$8:$E$493,3,FALSE)</f>
        <v>DRY</v>
      </c>
      <c r="F7" s="349">
        <v>45319</v>
      </c>
      <c r="G7" s="349">
        <v>45326</v>
      </c>
      <c r="H7" s="369" t="s">
        <v>886</v>
      </c>
      <c r="I7" s="372"/>
      <c r="J7" s="682">
        <f>+VLOOKUP(D7,$AB$7:$AC$35,2,FALSE)</f>
        <v>38.847605999999992</v>
      </c>
      <c r="K7" s="369"/>
      <c r="M7" s="637">
        <f>G7-F7</f>
        <v>7</v>
      </c>
      <c r="AB7" s="357" t="s">
        <v>231</v>
      </c>
      <c r="AC7" s="470">
        <v>37.504372000000004</v>
      </c>
    </row>
    <row r="8" spans="1:40" x14ac:dyDescent="0.2">
      <c r="A8" s="371">
        <f>+SUBTOTAL(3,$G$7:$G8)</f>
        <v>2</v>
      </c>
      <c r="B8" s="365">
        <v>45323</v>
      </c>
      <c r="C8" s="366" t="s">
        <v>762</v>
      </c>
      <c r="D8" s="367" t="str">
        <f>+VLOOKUP(C8,Foundation!$C$8:$D$525,2,FALSE)</f>
        <v>DA+3</v>
      </c>
      <c r="E8" s="367" t="str">
        <f>+VLOOKUP(C8,Foundation!$C$8:$E$493,3,FALSE)</f>
        <v>DRY</v>
      </c>
      <c r="F8" s="349">
        <v>45323</v>
      </c>
      <c r="G8" s="349">
        <v>45329</v>
      </c>
      <c r="H8" s="369" t="s">
        <v>890</v>
      </c>
      <c r="I8" s="372"/>
      <c r="J8" s="682">
        <f t="shared" ref="J8:J71" si="0">+VLOOKUP(D8,$AB$7:$AC$35,2,FALSE)</f>
        <v>38.847605999999992</v>
      </c>
      <c r="K8" s="369"/>
      <c r="M8" s="637">
        <f t="shared" ref="M8:M71" si="1">G8-F8</f>
        <v>6</v>
      </c>
      <c r="N8" s="736"/>
      <c r="AB8" s="357" t="s">
        <v>20</v>
      </c>
      <c r="AC8" s="470">
        <v>38.847605999999992</v>
      </c>
    </row>
    <row r="9" spans="1:40" x14ac:dyDescent="0.2">
      <c r="A9" s="371">
        <f>+SUBTOTAL(3,$G$7:$G9)</f>
        <v>3</v>
      </c>
      <c r="B9" s="365">
        <v>45323</v>
      </c>
      <c r="C9" s="347" t="s">
        <v>803</v>
      </c>
      <c r="D9" s="367" t="str">
        <f>+VLOOKUP(C9,Foundation!$C$8:$D$525,2,FALSE)</f>
        <v>DA+3</v>
      </c>
      <c r="E9" s="367" t="str">
        <f>+VLOOKUP(C9,Foundation!$C$8:$E$493,3,FALSE)</f>
        <v>DRY</v>
      </c>
      <c r="F9" s="349">
        <v>45325</v>
      </c>
      <c r="G9" s="349">
        <v>45332</v>
      </c>
      <c r="H9" s="369" t="s">
        <v>895</v>
      </c>
      <c r="I9" s="372"/>
      <c r="J9" s="682">
        <f t="shared" si="0"/>
        <v>38.847605999999992</v>
      </c>
      <c r="K9" s="369"/>
      <c r="M9" s="637">
        <f t="shared" si="1"/>
        <v>7</v>
      </c>
      <c r="AB9" s="357" t="s">
        <v>232</v>
      </c>
      <c r="AC9" s="470">
        <v>45.413028000000004</v>
      </c>
    </row>
    <row r="10" spans="1:40" x14ac:dyDescent="0.2">
      <c r="A10" s="371">
        <f>+SUBTOTAL(3,$G$7:$G10)</f>
        <v>4</v>
      </c>
      <c r="B10" s="365">
        <v>45323</v>
      </c>
      <c r="C10" s="347" t="s">
        <v>754</v>
      </c>
      <c r="D10" s="367" t="str">
        <f>+VLOOKUP(C10,Foundation!$C$8:$D$525,2,FALSE)</f>
        <v>DA+3</v>
      </c>
      <c r="E10" s="367" t="str">
        <f>+VLOOKUP(C10,Foundation!$C$8:$E$493,3,FALSE)</f>
        <v>DFR</v>
      </c>
      <c r="F10" s="349">
        <v>45327</v>
      </c>
      <c r="G10" s="349">
        <v>45333</v>
      </c>
      <c r="H10" s="369" t="s">
        <v>896</v>
      </c>
      <c r="I10" s="372"/>
      <c r="J10" s="682">
        <f t="shared" si="0"/>
        <v>38.847605999999992</v>
      </c>
      <c r="K10" s="369"/>
      <c r="M10" s="637">
        <f t="shared" si="1"/>
        <v>6</v>
      </c>
      <c r="AB10" s="357" t="s">
        <v>233</v>
      </c>
      <c r="AC10" s="470">
        <v>47.184350000000002</v>
      </c>
      <c r="AN10" s="357" t="s">
        <v>1416</v>
      </c>
    </row>
    <row r="11" spans="1:40" x14ac:dyDescent="0.2">
      <c r="A11" s="371">
        <f>+SUBTOTAL(3,$G$7:$G11)</f>
        <v>5</v>
      </c>
      <c r="B11" s="365">
        <v>45323</v>
      </c>
      <c r="C11" s="347" t="s">
        <v>763</v>
      </c>
      <c r="D11" s="367" t="str">
        <f>+VLOOKUP(C11,Foundation!$C$8:$D$525,2,FALSE)</f>
        <v>DA+6</v>
      </c>
      <c r="E11" s="367" t="str">
        <f>+VLOOKUP(C11,Foundation!$C$8:$E$493,3,FALSE)</f>
        <v>DRY</v>
      </c>
      <c r="F11" s="349">
        <v>45330</v>
      </c>
      <c r="G11" s="349">
        <v>45335</v>
      </c>
      <c r="H11" s="369" t="s">
        <v>890</v>
      </c>
      <c r="I11" s="372"/>
      <c r="J11" s="682">
        <f t="shared" si="0"/>
        <v>45.413028000000004</v>
      </c>
      <c r="K11" s="369"/>
      <c r="M11" s="637">
        <f t="shared" si="1"/>
        <v>5</v>
      </c>
      <c r="AB11" s="357" t="s">
        <v>242</v>
      </c>
      <c r="AC11" s="470">
        <v>57.597240999999997</v>
      </c>
    </row>
    <row r="12" spans="1:40" x14ac:dyDescent="0.2">
      <c r="A12" s="371">
        <f>+SUBTOTAL(3,$G$7:$G12)</f>
        <v>6</v>
      </c>
      <c r="B12" s="365">
        <v>45323</v>
      </c>
      <c r="C12" s="347" t="s">
        <v>773</v>
      </c>
      <c r="D12" s="367" t="str">
        <f>+VLOOKUP(C12,Foundation!$C$8:$D$525,2,FALSE)</f>
        <v>DA+0</v>
      </c>
      <c r="E12" s="367" t="str">
        <f>+VLOOKUP(C12,Foundation!$C$8:$E$493,3,FALSE)</f>
        <v>DRY</v>
      </c>
      <c r="F12" s="349">
        <v>45331</v>
      </c>
      <c r="G12" s="349">
        <v>45337</v>
      </c>
      <c r="H12" s="369" t="s">
        <v>886</v>
      </c>
      <c r="I12" s="372"/>
      <c r="J12" s="682">
        <f t="shared" si="0"/>
        <v>37.504372000000004</v>
      </c>
      <c r="K12" s="369"/>
      <c r="M12" s="637">
        <f t="shared" si="1"/>
        <v>6</v>
      </c>
      <c r="AB12" s="357" t="s">
        <v>243</v>
      </c>
      <c r="AC12" s="470">
        <v>60.096777000000003</v>
      </c>
    </row>
    <row r="13" spans="1:40" x14ac:dyDescent="0.2">
      <c r="A13" s="371">
        <f>+SUBTOTAL(3,$G$7:$G13)</f>
        <v>7</v>
      </c>
      <c r="B13" s="365">
        <v>45323</v>
      </c>
      <c r="C13" s="347" t="s">
        <v>804</v>
      </c>
      <c r="D13" s="367" t="str">
        <f>+VLOOKUP(C13,Foundation!$C$8:$D$525,2,FALSE)</f>
        <v>DA+3</v>
      </c>
      <c r="E13" s="367" t="str">
        <f>+VLOOKUP(C13,Foundation!$C$8:$E$493,3,FALSE)</f>
        <v>DRY</v>
      </c>
      <c r="F13" s="349">
        <v>45333</v>
      </c>
      <c r="G13" s="349">
        <v>45337</v>
      </c>
      <c r="H13" s="369" t="s">
        <v>895</v>
      </c>
      <c r="I13" s="372"/>
      <c r="J13" s="682">
        <f t="shared" si="0"/>
        <v>38.847605999999992</v>
      </c>
      <c r="K13" s="369"/>
      <c r="M13" s="637">
        <f t="shared" si="1"/>
        <v>4</v>
      </c>
      <c r="AB13" s="357" t="s">
        <v>246</v>
      </c>
      <c r="AC13" s="470">
        <v>67.873650999999995</v>
      </c>
    </row>
    <row r="14" spans="1:40" x14ac:dyDescent="0.2">
      <c r="A14" s="371">
        <f>+SUBTOTAL(3,$G$7:$G14)</f>
        <v>8</v>
      </c>
      <c r="B14" s="365">
        <v>45323</v>
      </c>
      <c r="C14" s="347" t="s">
        <v>755</v>
      </c>
      <c r="D14" s="367" t="str">
        <f>+VLOOKUP(C14,Foundation!$C$8:$D$525,2,FALSE)</f>
        <v>DA+3</v>
      </c>
      <c r="E14" s="367" t="str">
        <f>+VLOOKUP(C14,Foundation!$C$8:$E$493,3,FALSE)</f>
        <v>DFR</v>
      </c>
      <c r="F14" s="349">
        <v>45334</v>
      </c>
      <c r="G14" s="349">
        <v>45340</v>
      </c>
      <c r="H14" s="369" t="s">
        <v>896</v>
      </c>
      <c r="I14" s="372"/>
      <c r="J14" s="682">
        <f t="shared" si="0"/>
        <v>38.847605999999992</v>
      </c>
      <c r="K14" s="369"/>
      <c r="M14" s="637">
        <f t="shared" si="1"/>
        <v>6</v>
      </c>
      <c r="AB14" s="357" t="s">
        <v>240</v>
      </c>
      <c r="AC14" s="470">
        <v>70.701702999999995</v>
      </c>
    </row>
    <row r="15" spans="1:40" x14ac:dyDescent="0.2">
      <c r="A15" s="371">
        <f>+SUBTOTAL(3,$G$7:$G15)</f>
        <v>9</v>
      </c>
      <c r="B15" s="365">
        <v>45323</v>
      </c>
      <c r="C15" s="347" t="s">
        <v>761</v>
      </c>
      <c r="D15" s="367" t="str">
        <f>+VLOOKUP(C15,Foundation!$C$8:$D$525,2,FALSE)</f>
        <v>DA+6</v>
      </c>
      <c r="E15" s="367" t="str">
        <f>+VLOOKUP(C15,Foundation!$C$8:$E$493,3,FALSE)</f>
        <v>DFR</v>
      </c>
      <c r="F15" s="349">
        <v>45335</v>
      </c>
      <c r="G15" s="349">
        <v>45342</v>
      </c>
      <c r="H15" s="369" t="s">
        <v>890</v>
      </c>
      <c r="I15" s="372"/>
      <c r="J15" s="682">
        <f t="shared" si="0"/>
        <v>45.413028000000004</v>
      </c>
      <c r="K15" s="369"/>
      <c r="M15" s="637">
        <f t="shared" si="1"/>
        <v>7</v>
      </c>
      <c r="AB15" s="357" t="s">
        <v>245</v>
      </c>
      <c r="AC15" s="470">
        <v>57.597240999999997</v>
      </c>
    </row>
    <row r="16" spans="1:40" x14ac:dyDescent="0.2">
      <c r="A16" s="371">
        <f>+SUBTOTAL(3,$G$7:$G16)</f>
        <v>10</v>
      </c>
      <c r="B16" s="365">
        <v>45323</v>
      </c>
      <c r="C16" s="347" t="s">
        <v>805</v>
      </c>
      <c r="D16" s="367" t="str">
        <f>+VLOOKUP(C16,Foundation!$C$8:$D$525,2,FALSE)</f>
        <v>DA+3</v>
      </c>
      <c r="E16" s="367" t="str">
        <f>+VLOOKUP(C16,Foundation!$C$8:$E$493,3,FALSE)</f>
        <v>DRY</v>
      </c>
      <c r="F16" s="349">
        <v>45337</v>
      </c>
      <c r="G16" s="349">
        <v>45342</v>
      </c>
      <c r="H16" s="369" t="s">
        <v>895</v>
      </c>
      <c r="I16" s="372"/>
      <c r="J16" s="682">
        <f t="shared" si="0"/>
        <v>38.847605999999992</v>
      </c>
      <c r="K16" s="369"/>
      <c r="M16" s="637">
        <f t="shared" si="1"/>
        <v>5</v>
      </c>
      <c r="AB16" s="357" t="s">
        <v>249</v>
      </c>
      <c r="AC16" s="470">
        <v>60.096777000000003</v>
      </c>
    </row>
    <row r="17" spans="1:29" x14ac:dyDescent="0.2">
      <c r="A17" s="371">
        <f>+SUBTOTAL(3,$G$7:$G17)</f>
        <v>11</v>
      </c>
      <c r="B17" s="365">
        <v>45323</v>
      </c>
      <c r="C17" s="347" t="s">
        <v>775</v>
      </c>
      <c r="D17" s="367" t="str">
        <f>+VLOOKUP(C17,Foundation!$C$8:$D$525,2,FALSE)</f>
        <v>DA+0</v>
      </c>
      <c r="E17" s="367" t="str">
        <f>+VLOOKUP(C17,Foundation!$C$8:$E$493,3,FALSE)</f>
        <v>DFR</v>
      </c>
      <c r="F17" s="349">
        <v>45337</v>
      </c>
      <c r="G17" s="349">
        <v>45343</v>
      </c>
      <c r="H17" s="369" t="s">
        <v>886</v>
      </c>
      <c r="I17" s="372"/>
      <c r="J17" s="682">
        <f t="shared" si="0"/>
        <v>37.504372000000004</v>
      </c>
      <c r="K17" s="369"/>
      <c r="M17" s="637">
        <f t="shared" si="1"/>
        <v>6</v>
      </c>
      <c r="AB17" s="357" t="s">
        <v>234</v>
      </c>
      <c r="AC17" s="470">
        <v>67.873650999999995</v>
      </c>
    </row>
    <row r="18" spans="1:29" x14ac:dyDescent="0.2">
      <c r="A18" s="371">
        <f>+SUBTOTAL(3,$G$7:$G18)</f>
        <v>12</v>
      </c>
      <c r="B18" s="365">
        <v>45323</v>
      </c>
      <c r="C18" s="366" t="s">
        <v>791</v>
      </c>
      <c r="D18" s="367" t="str">
        <f>+VLOOKUP(C18,Foundation!$C$8:$D$525,2,FALSE)</f>
        <v>DA+0</v>
      </c>
      <c r="E18" s="367" t="str">
        <f>+VLOOKUP(C18,Foundation!$C$8:$E$493,3,FALSE)</f>
        <v>DRY</v>
      </c>
      <c r="F18" s="349">
        <v>45339</v>
      </c>
      <c r="G18" s="349">
        <v>45344</v>
      </c>
      <c r="H18" s="369" t="s">
        <v>884</v>
      </c>
      <c r="I18" s="372"/>
      <c r="J18" s="682">
        <f t="shared" si="0"/>
        <v>37.504372000000004</v>
      </c>
      <c r="K18" s="369"/>
      <c r="M18" s="637">
        <f t="shared" si="1"/>
        <v>5</v>
      </c>
      <c r="AB18" s="357" t="s">
        <v>241</v>
      </c>
      <c r="AC18" s="470">
        <v>70.701702999999995</v>
      </c>
    </row>
    <row r="19" spans="1:29" x14ac:dyDescent="0.2">
      <c r="A19" s="371">
        <f>+SUBTOTAL(3,$G$7:$G19)</f>
        <v>13</v>
      </c>
      <c r="B19" s="365">
        <v>45323</v>
      </c>
      <c r="C19" s="347" t="s">
        <v>756</v>
      </c>
      <c r="D19" s="367" t="str">
        <f>+VLOOKUP(C19,Foundation!$C$8:$D$525,2,FALSE)</f>
        <v>DA+3</v>
      </c>
      <c r="E19" s="367" t="str">
        <f>+VLOOKUP(C19,Foundation!$C$8:$E$493,3,FALSE)</f>
        <v>DRY</v>
      </c>
      <c r="F19" s="349">
        <v>45340</v>
      </c>
      <c r="G19" s="349">
        <v>45346</v>
      </c>
      <c r="H19" s="369" t="s">
        <v>896</v>
      </c>
      <c r="I19" s="372"/>
      <c r="J19" s="682">
        <f t="shared" si="0"/>
        <v>38.847605999999992</v>
      </c>
      <c r="K19" s="369"/>
      <c r="M19" s="637">
        <f t="shared" si="1"/>
        <v>6</v>
      </c>
      <c r="AB19" s="357" t="s">
        <v>239</v>
      </c>
      <c r="AC19" s="470">
        <v>66.381106999999986</v>
      </c>
    </row>
    <row r="20" spans="1:29" x14ac:dyDescent="0.2">
      <c r="A20" s="371">
        <f>+SUBTOTAL(3,$G$7:$G20)</f>
        <v>14</v>
      </c>
      <c r="B20" s="365">
        <v>45323</v>
      </c>
      <c r="C20" s="347" t="s">
        <v>759</v>
      </c>
      <c r="D20" s="367" t="str">
        <f>+VLOOKUP(C20,Foundation!$C$8:$D$525,2,FALSE)</f>
        <v>DA+0</v>
      </c>
      <c r="E20" s="367" t="str">
        <f>+VLOOKUP(C20,Foundation!$C$8:$E$493,3,FALSE)</f>
        <v>DRY</v>
      </c>
      <c r="F20" s="349">
        <v>45342</v>
      </c>
      <c r="G20" s="349">
        <v>45346</v>
      </c>
      <c r="H20" s="369" t="s">
        <v>890</v>
      </c>
      <c r="I20" s="372"/>
      <c r="J20" s="682">
        <f t="shared" si="0"/>
        <v>37.504372000000004</v>
      </c>
      <c r="K20" s="369"/>
      <c r="M20" s="637">
        <f t="shared" si="1"/>
        <v>4</v>
      </c>
      <c r="AB20" s="357" t="s">
        <v>864</v>
      </c>
      <c r="AC20" s="470">
        <v>94.219902999999988</v>
      </c>
    </row>
    <row r="21" spans="1:29" x14ac:dyDescent="0.2">
      <c r="A21" s="371">
        <f>+SUBTOTAL(3,$G$7:$G21)</f>
        <v>15</v>
      </c>
      <c r="B21" s="365">
        <v>45323</v>
      </c>
      <c r="C21" s="347" t="s">
        <v>807</v>
      </c>
      <c r="D21" s="367" t="str">
        <f>+VLOOKUP(C21,Foundation!$C$8:$D$525,2,FALSE)</f>
        <v>DA+0</v>
      </c>
      <c r="E21" s="367" t="str">
        <f>+VLOOKUP(C21,Foundation!$C$8:$E$493,3,FALSE)</f>
        <v>DRY</v>
      </c>
      <c r="F21" s="349">
        <v>45342</v>
      </c>
      <c r="G21" s="349">
        <v>45346</v>
      </c>
      <c r="H21" s="369" t="s">
        <v>895</v>
      </c>
      <c r="I21" s="372"/>
      <c r="J21" s="682">
        <f t="shared" si="0"/>
        <v>37.504372000000004</v>
      </c>
      <c r="K21" s="369"/>
      <c r="M21" s="637">
        <f t="shared" si="1"/>
        <v>4</v>
      </c>
      <c r="AB21" s="357" t="s">
        <v>866</v>
      </c>
      <c r="AC21" s="470">
        <v>69.228687000000008</v>
      </c>
    </row>
    <row r="22" spans="1:29" x14ac:dyDescent="0.2">
      <c r="A22" s="371">
        <f>+SUBTOTAL(3,$G$7:$G22)</f>
        <v>16</v>
      </c>
      <c r="B22" s="365">
        <v>45323</v>
      </c>
      <c r="C22" s="347" t="s">
        <v>776</v>
      </c>
      <c r="D22" s="367" t="str">
        <f>+VLOOKUP(C22,Foundation!$C$8:$D$525,2,FALSE)</f>
        <v>DA+3</v>
      </c>
      <c r="E22" s="367" t="str">
        <f>+VLOOKUP(C22,Foundation!$C$8:$E$493,3,FALSE)</f>
        <v>DRY</v>
      </c>
      <c r="F22" s="349">
        <v>45343</v>
      </c>
      <c r="G22" s="349">
        <v>45348</v>
      </c>
      <c r="H22" s="369" t="s">
        <v>886</v>
      </c>
      <c r="I22" s="372"/>
      <c r="J22" s="682">
        <f t="shared" si="0"/>
        <v>38.847605999999992</v>
      </c>
      <c r="K22" s="369"/>
      <c r="M22" s="637">
        <f t="shared" si="1"/>
        <v>5</v>
      </c>
      <c r="AB22" s="357" t="s">
        <v>359</v>
      </c>
      <c r="AC22" s="470">
        <v>78.132046999999986</v>
      </c>
    </row>
    <row r="23" spans="1:29" x14ac:dyDescent="0.2">
      <c r="A23" s="371">
        <f>+SUBTOTAL(3,$G$7:$G23)</f>
        <v>17</v>
      </c>
      <c r="B23" s="365">
        <v>45323</v>
      </c>
      <c r="C23" s="347" t="s">
        <v>790</v>
      </c>
      <c r="D23" s="367" t="str">
        <f>+VLOOKUP(C23,Foundation!$C$8:$D$525,2,FALSE)</f>
        <v>DA+3</v>
      </c>
      <c r="E23" s="367" t="str">
        <f>+VLOOKUP(C23,Foundation!$C$8:$E$493,3,FALSE)</f>
        <v>DRY</v>
      </c>
      <c r="F23" s="349">
        <v>45344</v>
      </c>
      <c r="G23" s="349">
        <v>45348</v>
      </c>
      <c r="H23" s="369" t="s">
        <v>884</v>
      </c>
      <c r="I23" s="372"/>
      <c r="J23" s="682">
        <f t="shared" si="0"/>
        <v>38.847605999999992</v>
      </c>
      <c r="K23" s="369"/>
      <c r="M23" s="637">
        <f t="shared" si="1"/>
        <v>4</v>
      </c>
      <c r="AB23" s="357" t="s">
        <v>868</v>
      </c>
      <c r="AC23" s="470">
        <v>81.494626999999994</v>
      </c>
    </row>
    <row r="24" spans="1:29" x14ac:dyDescent="0.2">
      <c r="A24" s="371">
        <f>+SUBTOTAL(3,$G$7:$G24)</f>
        <v>18</v>
      </c>
      <c r="B24" s="365">
        <v>45323</v>
      </c>
      <c r="C24" s="347" t="s">
        <v>758</v>
      </c>
      <c r="D24" s="367" t="str">
        <f>+VLOOKUP(C24,Foundation!$C$8:$D$525,2,FALSE)</f>
        <v>DA+3</v>
      </c>
      <c r="E24" s="367" t="str">
        <f>+VLOOKUP(C24,Foundation!$C$8:$E$493,3,FALSE)</f>
        <v>DRY</v>
      </c>
      <c r="F24" s="349">
        <v>45346</v>
      </c>
      <c r="G24" s="349">
        <v>45350</v>
      </c>
      <c r="H24" s="369" t="s">
        <v>890</v>
      </c>
      <c r="I24" s="372"/>
      <c r="J24" s="682">
        <f t="shared" si="0"/>
        <v>38.847605999999992</v>
      </c>
      <c r="K24" s="369"/>
      <c r="M24" s="637">
        <f t="shared" si="1"/>
        <v>4</v>
      </c>
      <c r="AB24" s="357" t="s">
        <v>244</v>
      </c>
      <c r="AC24" s="470">
        <v>66.381106999999986</v>
      </c>
    </row>
    <row r="25" spans="1:29" x14ac:dyDescent="0.2">
      <c r="A25" s="371">
        <f>+SUBTOTAL(3,$G$7:$G25)</f>
        <v>19</v>
      </c>
      <c r="B25" s="365">
        <v>45323</v>
      </c>
      <c r="C25" s="366" t="s">
        <v>789</v>
      </c>
      <c r="D25" s="367" t="str">
        <f>+VLOOKUP(C25,Foundation!$C$8:$D$525,2,FALSE)</f>
        <v>DA+0</v>
      </c>
      <c r="E25" s="367" t="str">
        <f>+VLOOKUP(C25,Foundation!$C$8:$E$493,3,FALSE)</f>
        <v>DRY</v>
      </c>
      <c r="F25" s="349">
        <v>45348</v>
      </c>
      <c r="G25" s="349">
        <v>45350</v>
      </c>
      <c r="H25" s="369" t="s">
        <v>884</v>
      </c>
      <c r="I25" s="372"/>
      <c r="J25" s="682">
        <f t="shared" si="0"/>
        <v>37.504372000000004</v>
      </c>
      <c r="K25" s="369"/>
      <c r="M25" s="637">
        <f t="shared" si="1"/>
        <v>2</v>
      </c>
      <c r="AB25" s="357" t="s">
        <v>903</v>
      </c>
      <c r="AC25" s="470">
        <v>69.228687000000008</v>
      </c>
    </row>
    <row r="26" spans="1:29" x14ac:dyDescent="0.2">
      <c r="A26" s="371">
        <f>+SUBTOTAL(3,$G$7:$G26)</f>
        <v>20</v>
      </c>
      <c r="B26" s="365">
        <v>45323</v>
      </c>
      <c r="C26" s="347" t="s">
        <v>757</v>
      </c>
      <c r="D26" s="367" t="str">
        <f>+VLOOKUP(C26,Foundation!$C$8:$D$525,2,FALSE)</f>
        <v>DB1+3</v>
      </c>
      <c r="E26" s="367" t="str">
        <f>+VLOOKUP(C26,Foundation!$C$8:$E$493,3,FALSE)</f>
        <v>DRY</v>
      </c>
      <c r="F26" s="349">
        <v>45346</v>
      </c>
      <c r="G26" s="349">
        <v>45351</v>
      </c>
      <c r="H26" s="369" t="s">
        <v>896</v>
      </c>
      <c r="I26" s="372"/>
      <c r="J26" s="682">
        <f t="shared" si="0"/>
        <v>60.096777000000003</v>
      </c>
      <c r="K26" s="369"/>
      <c r="M26" s="637">
        <f t="shared" si="1"/>
        <v>5</v>
      </c>
      <c r="AB26" s="357" t="s">
        <v>867</v>
      </c>
      <c r="AC26" s="470">
        <v>78.132046999999986</v>
      </c>
    </row>
    <row r="27" spans="1:29" x14ac:dyDescent="0.2">
      <c r="A27" s="371">
        <f>+SUBTOTAL(3,$G$7:$G27)</f>
        <v>21</v>
      </c>
      <c r="B27" s="365">
        <v>45323</v>
      </c>
      <c r="C27" s="347" t="s">
        <v>810</v>
      </c>
      <c r="D27" s="367" t="str">
        <f>+VLOOKUP(C27,Foundation!$C$8:$D$525,2,FALSE)</f>
        <v>DA+3</v>
      </c>
      <c r="E27" s="367" t="str">
        <f>+VLOOKUP(C27,Foundation!$C$8:$E$493,3,FALSE)</f>
        <v>DRY</v>
      </c>
      <c r="F27" s="349">
        <v>45346</v>
      </c>
      <c r="G27" s="349">
        <v>45351</v>
      </c>
      <c r="H27" s="369" t="s">
        <v>895</v>
      </c>
      <c r="I27" s="372"/>
      <c r="J27" s="682">
        <f t="shared" si="0"/>
        <v>38.847605999999992</v>
      </c>
      <c r="K27" s="369"/>
      <c r="M27" s="637">
        <f t="shared" si="1"/>
        <v>5</v>
      </c>
      <c r="AB27" s="357" t="s">
        <v>248</v>
      </c>
      <c r="AC27" s="470">
        <v>81.494626999999994</v>
      </c>
    </row>
    <row r="28" spans="1:29" x14ac:dyDescent="0.2">
      <c r="A28" s="371">
        <f>+SUBTOTAL(3,$G$7:$G28)</f>
        <v>22</v>
      </c>
      <c r="B28" s="365">
        <v>45323</v>
      </c>
      <c r="C28" s="366" t="s">
        <v>771</v>
      </c>
      <c r="D28" s="367" t="str">
        <f>+VLOOKUP(C28,Foundation!$C$8:$D$525,2,FALSE)</f>
        <v>DA+0</v>
      </c>
      <c r="E28" s="367" t="str">
        <f>+VLOOKUP(C28,Foundation!$C$8:$E$493,3,FALSE)</f>
        <v>DRY</v>
      </c>
      <c r="F28" s="349">
        <v>45348</v>
      </c>
      <c r="G28" s="349">
        <v>45351</v>
      </c>
      <c r="H28" s="369" t="s">
        <v>886</v>
      </c>
      <c r="I28" s="372"/>
      <c r="J28" s="682">
        <f t="shared" si="0"/>
        <v>37.504372000000004</v>
      </c>
      <c r="K28" s="369"/>
      <c r="M28" s="637">
        <f t="shared" si="1"/>
        <v>3</v>
      </c>
      <c r="AB28" s="357" t="s">
        <v>865</v>
      </c>
      <c r="AC28" s="470">
        <v>86.129278999999997</v>
      </c>
    </row>
    <row r="29" spans="1:29" x14ac:dyDescent="0.2">
      <c r="A29" s="371">
        <f>+SUBTOTAL(3,$G$7:$G29)</f>
        <v>23</v>
      </c>
      <c r="B29" s="365">
        <v>45352</v>
      </c>
      <c r="C29" s="366" t="s">
        <v>788</v>
      </c>
      <c r="D29" s="367" t="str">
        <f>+VLOOKUP(C29,Foundation!$C$8:$D$525,2,FALSE)</f>
        <v>DA+3</v>
      </c>
      <c r="E29" s="367" t="str">
        <f>+VLOOKUP(C29,Foundation!$C$8:$E$493,3,FALSE)</f>
        <v>DRY</v>
      </c>
      <c r="F29" s="349">
        <v>45351</v>
      </c>
      <c r="G29" s="349">
        <v>45354</v>
      </c>
      <c r="H29" s="369" t="s">
        <v>884</v>
      </c>
      <c r="I29" s="372"/>
      <c r="J29" s="682">
        <f t="shared" si="0"/>
        <v>38.847605999999992</v>
      </c>
      <c r="K29" s="369"/>
      <c r="M29" s="637">
        <f t="shared" si="1"/>
        <v>3</v>
      </c>
      <c r="AB29" s="357" t="s">
        <v>247</v>
      </c>
      <c r="AC29" s="470">
        <v>89.909625000000005</v>
      </c>
    </row>
    <row r="30" spans="1:29" x14ac:dyDescent="0.2">
      <c r="A30" s="371">
        <f>+SUBTOTAL(3,$G$7:$G30)</f>
        <v>24</v>
      </c>
      <c r="B30" s="365">
        <v>45352</v>
      </c>
      <c r="C30" s="366" t="s">
        <v>811</v>
      </c>
      <c r="D30" s="367" t="str">
        <f>+VLOOKUP(C30,Foundation!$C$8:$D$525,2,FALSE)</f>
        <v>DA+3</v>
      </c>
      <c r="E30" s="367" t="str">
        <f>+VLOOKUP(C30,Foundation!$C$8:$E$493,3,FALSE)</f>
        <v>DRY</v>
      </c>
      <c r="F30" s="349">
        <v>45351</v>
      </c>
      <c r="G30" s="349">
        <v>45355</v>
      </c>
      <c r="H30" s="369" t="s">
        <v>895</v>
      </c>
      <c r="I30" s="372"/>
      <c r="J30" s="682">
        <f t="shared" si="0"/>
        <v>38.847605999999992</v>
      </c>
      <c r="K30" s="369"/>
      <c r="M30" s="637">
        <f t="shared" si="1"/>
        <v>4</v>
      </c>
      <c r="AB30" s="357" t="s">
        <v>238</v>
      </c>
      <c r="AC30" s="470">
        <v>86.129278999999997</v>
      </c>
    </row>
    <row r="31" spans="1:29" x14ac:dyDescent="0.2">
      <c r="A31" s="371">
        <f>+SUBTOTAL(3,$G$7:$G31)</f>
        <v>25</v>
      </c>
      <c r="B31" s="365">
        <v>45352</v>
      </c>
      <c r="C31" s="366" t="s">
        <v>820</v>
      </c>
      <c r="D31" s="367" t="str">
        <f>+VLOOKUP(C31,Foundation!$C$8:$D$525,2,FALSE)</f>
        <v>DA+0</v>
      </c>
      <c r="E31" s="367" t="str">
        <f>+VLOOKUP(C31,Foundation!$C$8:$E$493,3,FALSE)</f>
        <v>DRY</v>
      </c>
      <c r="F31" s="349">
        <v>45351</v>
      </c>
      <c r="G31" s="349">
        <v>45357</v>
      </c>
      <c r="H31" s="369" t="s">
        <v>890</v>
      </c>
      <c r="I31" s="372"/>
      <c r="J31" s="682">
        <f t="shared" si="0"/>
        <v>37.504372000000004</v>
      </c>
      <c r="K31" s="369"/>
      <c r="M31" s="637">
        <f t="shared" si="1"/>
        <v>6</v>
      </c>
      <c r="AB31" s="357" t="s">
        <v>360</v>
      </c>
      <c r="AC31" s="470">
        <v>89.909625000000005</v>
      </c>
    </row>
    <row r="32" spans="1:29" x14ac:dyDescent="0.2">
      <c r="A32" s="371">
        <f>+SUBTOTAL(3,$G$7:$G32)</f>
        <v>26</v>
      </c>
      <c r="B32" s="365">
        <v>45352</v>
      </c>
      <c r="C32" s="366" t="s">
        <v>793</v>
      </c>
      <c r="D32" s="367" t="str">
        <f>+VLOOKUP(C32,Foundation!$C$8:$D$525,2,FALSE)</f>
        <v>DA+3</v>
      </c>
      <c r="E32" s="367" t="str">
        <f>+VLOOKUP(C32,Foundation!$C$8:$E$493,3,FALSE)</f>
        <v>DRY</v>
      </c>
      <c r="F32" s="349">
        <v>45355</v>
      </c>
      <c r="G32" s="349">
        <v>45358</v>
      </c>
      <c r="H32" s="369" t="s">
        <v>884</v>
      </c>
      <c r="I32" s="372"/>
      <c r="J32" s="682">
        <f t="shared" si="0"/>
        <v>38.847605999999992</v>
      </c>
      <c r="K32" s="369"/>
      <c r="M32" s="637">
        <f t="shared" si="1"/>
        <v>3</v>
      </c>
      <c r="AB32" s="357" t="s">
        <v>649</v>
      </c>
      <c r="AC32" s="470">
        <v>100.96800900000001</v>
      </c>
    </row>
    <row r="33" spans="1:29" x14ac:dyDescent="0.2">
      <c r="A33" s="371">
        <f>+SUBTOTAL(3,$G$7:$G33)</f>
        <v>27</v>
      </c>
      <c r="B33" s="365">
        <v>45352</v>
      </c>
      <c r="C33" s="366" t="s">
        <v>765</v>
      </c>
      <c r="D33" s="367" t="str">
        <f>+VLOOKUP(C33,Foundation!$C$8:$D$525,2,FALSE)</f>
        <v>DA+9</v>
      </c>
      <c r="E33" s="367" t="str">
        <f>+VLOOKUP(C33,Foundation!$C$8:$E$493,3,FALSE)</f>
        <v>Dry</v>
      </c>
      <c r="F33" s="349">
        <v>45351</v>
      </c>
      <c r="G33" s="349">
        <v>45362</v>
      </c>
      <c r="H33" s="369" t="s">
        <v>887</v>
      </c>
      <c r="I33" s="372"/>
      <c r="J33" s="682">
        <f t="shared" si="0"/>
        <v>47.184350000000002</v>
      </c>
      <c r="K33" s="369"/>
      <c r="M33" s="637">
        <f t="shared" si="1"/>
        <v>11</v>
      </c>
      <c r="AB33" s="357" t="s">
        <v>355</v>
      </c>
      <c r="AC33" s="470">
        <v>105.06815699999999</v>
      </c>
    </row>
    <row r="34" spans="1:29" x14ac:dyDescent="0.2">
      <c r="A34" s="371">
        <f>+SUBTOTAL(3,$G$7:$G34)</f>
        <v>28</v>
      </c>
      <c r="B34" s="365">
        <v>45352</v>
      </c>
      <c r="C34" s="366" t="s">
        <v>822</v>
      </c>
      <c r="D34" s="367" t="str">
        <f>+VLOOKUP(C34,Foundation!$C$8:$D$525,2,FALSE)</f>
        <v>DA+0</v>
      </c>
      <c r="E34" s="367" t="str">
        <f>+VLOOKUP(C34,Foundation!$C$8:$E$493,3,FALSE)</f>
        <v>DRY</v>
      </c>
      <c r="F34" s="349">
        <v>45357</v>
      </c>
      <c r="G34" s="349">
        <v>45362</v>
      </c>
      <c r="H34" s="369" t="s">
        <v>890</v>
      </c>
      <c r="I34" s="372"/>
      <c r="J34" s="682">
        <f t="shared" si="0"/>
        <v>37.504372000000004</v>
      </c>
      <c r="K34" s="369"/>
      <c r="M34" s="637">
        <f t="shared" si="1"/>
        <v>5</v>
      </c>
      <c r="AB34" s="357" t="s">
        <v>650</v>
      </c>
      <c r="AC34" s="470">
        <v>129.110961</v>
      </c>
    </row>
    <row r="35" spans="1:29" x14ac:dyDescent="0.2">
      <c r="A35" s="371">
        <f>+SUBTOTAL(3,$G$7:$G35)</f>
        <v>29</v>
      </c>
      <c r="B35" s="365">
        <v>45352</v>
      </c>
      <c r="C35" s="366" t="s">
        <v>794</v>
      </c>
      <c r="D35" s="367" t="str">
        <f>+VLOOKUP(C35,Foundation!$C$8:$D$525,2,FALSE)</f>
        <v>DA+0</v>
      </c>
      <c r="E35" s="367" t="str">
        <f>+VLOOKUP(C35,Foundation!$C$8:$E$493,3,FALSE)</f>
        <v>DFR</v>
      </c>
      <c r="F35" s="349">
        <v>45358</v>
      </c>
      <c r="G35" s="349">
        <v>45362</v>
      </c>
      <c r="H35" s="369" t="s">
        <v>884</v>
      </c>
      <c r="I35" s="372"/>
      <c r="J35" s="682">
        <f t="shared" si="0"/>
        <v>37.504372000000004</v>
      </c>
      <c r="K35" s="369"/>
      <c r="M35" s="637">
        <f t="shared" si="1"/>
        <v>4</v>
      </c>
      <c r="AB35" s="357" t="s">
        <v>651</v>
      </c>
      <c r="AC35" s="470">
        <v>143.60187300000001</v>
      </c>
    </row>
    <row r="36" spans="1:29" x14ac:dyDescent="0.2">
      <c r="A36" s="371">
        <f>+SUBTOTAL(3,$G$7:$G36)</f>
        <v>30</v>
      </c>
      <c r="B36" s="365">
        <v>45352</v>
      </c>
      <c r="C36" s="366" t="s">
        <v>795</v>
      </c>
      <c r="D36" s="367" t="str">
        <f>+VLOOKUP(C36,Foundation!$C$8:$D$525,2,FALSE)</f>
        <v>DA+3</v>
      </c>
      <c r="E36" s="367" t="str">
        <f>+VLOOKUP(C36,Foundation!$C$8:$E$493,3,FALSE)</f>
        <v>DFR</v>
      </c>
      <c r="F36" s="349">
        <v>45362</v>
      </c>
      <c r="G36" s="349">
        <v>45366</v>
      </c>
      <c r="H36" s="369" t="s">
        <v>884</v>
      </c>
      <c r="I36" s="372"/>
      <c r="J36" s="682">
        <f t="shared" si="0"/>
        <v>38.847605999999992</v>
      </c>
      <c r="K36" s="369"/>
      <c r="M36" s="637">
        <f t="shared" si="1"/>
        <v>4</v>
      </c>
    </row>
    <row r="37" spans="1:29" x14ac:dyDescent="0.2">
      <c r="A37" s="371">
        <f>+SUBTOTAL(3,$G$7:$G37)</f>
        <v>31</v>
      </c>
      <c r="B37" s="365">
        <v>45352</v>
      </c>
      <c r="C37" s="366" t="s">
        <v>821</v>
      </c>
      <c r="D37" s="367" t="str">
        <f>+VLOOKUP(C37,Foundation!$C$8:$D$525,2,FALSE)</f>
        <v>DA+3</v>
      </c>
      <c r="E37" s="367" t="str">
        <f>+VLOOKUP(C37,Foundation!$C$8:$E$493,3,FALSE)</f>
        <v>DRY</v>
      </c>
      <c r="F37" s="349">
        <v>45362</v>
      </c>
      <c r="G37" s="349">
        <v>45367</v>
      </c>
      <c r="H37" s="369" t="s">
        <v>890</v>
      </c>
      <c r="I37" s="372"/>
      <c r="J37" s="682">
        <f t="shared" si="0"/>
        <v>38.847605999999992</v>
      </c>
      <c r="K37" s="369"/>
      <c r="M37" s="637">
        <f t="shared" si="1"/>
        <v>5</v>
      </c>
    </row>
    <row r="38" spans="1:29" x14ac:dyDescent="0.2">
      <c r="A38" s="371">
        <f>+SUBTOTAL(3,$G$7:$G38)</f>
        <v>32</v>
      </c>
      <c r="B38" s="365">
        <v>45352</v>
      </c>
      <c r="C38" s="366" t="s">
        <v>770</v>
      </c>
      <c r="D38" s="367" t="str">
        <f>+VLOOKUP(C38,Foundation!$C$8:$D$525,2,FALSE)</f>
        <v>DA+3</v>
      </c>
      <c r="E38" s="367" t="str">
        <f>+VLOOKUP(C38,Foundation!$C$8:$E$493,3,FALSE)</f>
        <v>DRY</v>
      </c>
      <c r="F38" s="349">
        <v>45362</v>
      </c>
      <c r="G38" s="349">
        <v>45368</v>
      </c>
      <c r="H38" s="369" t="s">
        <v>887</v>
      </c>
      <c r="I38" s="372"/>
      <c r="J38" s="682">
        <f t="shared" si="0"/>
        <v>38.847605999999992</v>
      </c>
      <c r="K38" s="369"/>
      <c r="M38" s="637">
        <f t="shared" si="1"/>
        <v>6</v>
      </c>
    </row>
    <row r="39" spans="1:29" x14ac:dyDescent="0.2">
      <c r="A39" s="371">
        <f>+SUBTOTAL(3,$G$7:$G39)</f>
        <v>33</v>
      </c>
      <c r="B39" s="365">
        <v>45352</v>
      </c>
      <c r="C39" s="366" t="s">
        <v>796</v>
      </c>
      <c r="D39" s="367" t="str">
        <f>+VLOOKUP(C39,Foundation!$C$8:$D$525,2,FALSE)</f>
        <v>DA+0</v>
      </c>
      <c r="E39" s="367" t="str">
        <f>+VLOOKUP(C39,Foundation!$C$8:$E$493,3,FALSE)</f>
        <v>DFR</v>
      </c>
      <c r="F39" s="349">
        <v>45366</v>
      </c>
      <c r="G39" s="349">
        <v>45369</v>
      </c>
      <c r="H39" s="369" t="s">
        <v>884</v>
      </c>
      <c r="I39" s="372"/>
      <c r="J39" s="682">
        <f t="shared" si="0"/>
        <v>37.504372000000004</v>
      </c>
      <c r="K39" s="369"/>
      <c r="M39" s="637">
        <f t="shared" si="1"/>
        <v>3</v>
      </c>
    </row>
    <row r="40" spans="1:29" x14ac:dyDescent="0.2">
      <c r="A40" s="371">
        <f>+SUBTOTAL(3,$G$7:$G40)</f>
        <v>34</v>
      </c>
      <c r="B40" s="365">
        <v>45352</v>
      </c>
      <c r="C40" s="366" t="s">
        <v>823</v>
      </c>
      <c r="D40" s="367" t="str">
        <f>+VLOOKUP(C40,Foundation!$C$8:$D$525,2,FALSE)</f>
        <v>DA+0</v>
      </c>
      <c r="E40" s="367" t="str">
        <f>+VLOOKUP(C40,Foundation!$C$8:$E$493,3,FALSE)</f>
        <v>DRY</v>
      </c>
      <c r="F40" s="349">
        <v>45367</v>
      </c>
      <c r="G40" s="349">
        <v>45371</v>
      </c>
      <c r="H40" s="369" t="s">
        <v>890</v>
      </c>
      <c r="I40" s="372"/>
      <c r="J40" s="682">
        <f t="shared" si="0"/>
        <v>37.504372000000004</v>
      </c>
      <c r="K40" s="369"/>
      <c r="M40" s="637">
        <f t="shared" si="1"/>
        <v>4</v>
      </c>
    </row>
    <row r="41" spans="1:29" x14ac:dyDescent="0.2">
      <c r="A41" s="371">
        <f>+SUBTOTAL(3,$G$7:$G41)</f>
        <v>35</v>
      </c>
      <c r="B41" s="365">
        <v>45352</v>
      </c>
      <c r="C41" s="366" t="s">
        <v>782</v>
      </c>
      <c r="D41" s="367" t="str">
        <f>+VLOOKUP(C41,Foundation!$C$8:$D$525,2,FALSE)</f>
        <v>DA+3</v>
      </c>
      <c r="E41" s="367" t="str">
        <f>+VLOOKUP(C41,Foundation!$C$8:$E$493,3,FALSE)</f>
        <v>DRY</v>
      </c>
      <c r="F41" s="349">
        <v>45369</v>
      </c>
      <c r="G41" s="349">
        <v>45373</v>
      </c>
      <c r="H41" s="369" t="s">
        <v>884</v>
      </c>
      <c r="I41" s="372"/>
      <c r="J41" s="682">
        <f t="shared" si="0"/>
        <v>38.847605999999992</v>
      </c>
      <c r="K41" s="369"/>
      <c r="M41" s="637">
        <f t="shared" si="1"/>
        <v>4</v>
      </c>
    </row>
    <row r="42" spans="1:29" x14ac:dyDescent="0.2">
      <c r="A42" s="371">
        <f>+SUBTOTAL(3,$G$7:$G42)</f>
        <v>36</v>
      </c>
      <c r="B42" s="365">
        <v>45352</v>
      </c>
      <c r="C42" s="366" t="s">
        <v>769</v>
      </c>
      <c r="D42" s="367" t="str">
        <f>+VLOOKUP(C42,Foundation!$C$8:$D$525,2,FALSE)</f>
        <v>DA+3</v>
      </c>
      <c r="E42" s="367" t="str">
        <f>+VLOOKUP(C42,Foundation!$C$8:$E$493,3,FALSE)</f>
        <v>DFR</v>
      </c>
      <c r="F42" s="349">
        <v>45369</v>
      </c>
      <c r="G42" s="349">
        <v>45374</v>
      </c>
      <c r="H42" s="369" t="s">
        <v>887</v>
      </c>
      <c r="I42" s="372"/>
      <c r="J42" s="682">
        <f t="shared" si="0"/>
        <v>38.847605999999992</v>
      </c>
      <c r="K42" s="369"/>
      <c r="M42" s="637">
        <f t="shared" si="1"/>
        <v>5</v>
      </c>
    </row>
    <row r="43" spans="1:29" x14ac:dyDescent="0.2">
      <c r="A43" s="371">
        <f>+SUBTOTAL(3,$G$7:$G43)</f>
        <v>37</v>
      </c>
      <c r="B43" s="365">
        <v>45352</v>
      </c>
      <c r="C43" s="366" t="s">
        <v>824</v>
      </c>
      <c r="D43" s="367" t="str">
        <f>+VLOOKUP(C43,Foundation!$C$8:$D$525,2,FALSE)</f>
        <v>DA+0</v>
      </c>
      <c r="E43" s="367" t="str">
        <f>+VLOOKUP(C43,Foundation!$C$8:$E$493,3,FALSE)</f>
        <v>DRY</v>
      </c>
      <c r="F43" s="349">
        <v>45371</v>
      </c>
      <c r="G43" s="349">
        <v>45377</v>
      </c>
      <c r="H43" s="369" t="s">
        <v>890</v>
      </c>
      <c r="I43" s="372"/>
      <c r="J43" s="682">
        <f t="shared" si="0"/>
        <v>37.504372000000004</v>
      </c>
      <c r="K43" s="369"/>
      <c r="M43" s="637">
        <f t="shared" si="1"/>
        <v>6</v>
      </c>
    </row>
    <row r="44" spans="1:29" x14ac:dyDescent="0.2">
      <c r="A44" s="371">
        <f>+SUBTOTAL(3,$G$7:$G44)</f>
        <v>38</v>
      </c>
      <c r="B44" s="365">
        <v>45352</v>
      </c>
      <c r="C44" s="366" t="s">
        <v>812</v>
      </c>
      <c r="D44" s="367" t="str">
        <f>+VLOOKUP(C44,Foundation!$C$8:$D$525,2,FALSE)</f>
        <v>DA+0</v>
      </c>
      <c r="E44" s="367" t="str">
        <f>+VLOOKUP(C44,Foundation!$C$8:$E$493,3,FALSE)</f>
        <v>DRY</v>
      </c>
      <c r="F44" s="349">
        <v>45372</v>
      </c>
      <c r="G44" s="349">
        <v>45377</v>
      </c>
      <c r="H44" s="369" t="s">
        <v>895</v>
      </c>
      <c r="I44" s="372"/>
      <c r="J44" s="682">
        <f t="shared" si="0"/>
        <v>37.504372000000004</v>
      </c>
      <c r="K44" s="369"/>
      <c r="M44" s="637">
        <f t="shared" si="1"/>
        <v>5</v>
      </c>
    </row>
    <row r="45" spans="1:29" x14ac:dyDescent="0.2">
      <c r="A45" s="371">
        <f>+SUBTOTAL(3,$G$7:$G45)</f>
        <v>39</v>
      </c>
      <c r="B45" s="365">
        <v>45352</v>
      </c>
      <c r="C45" s="366" t="s">
        <v>783</v>
      </c>
      <c r="D45" s="367" t="str">
        <f>+VLOOKUP(C45,Foundation!$C$8:$D$525,2,FALSE)</f>
        <v>DA+9</v>
      </c>
      <c r="E45" s="367" t="str">
        <f>+VLOOKUP(C45,Foundation!$C$8:$E$493,3,FALSE)</f>
        <v>Dry</v>
      </c>
      <c r="F45" s="349">
        <v>45373</v>
      </c>
      <c r="G45" s="349">
        <v>45379</v>
      </c>
      <c r="H45" s="369" t="s">
        <v>884</v>
      </c>
      <c r="I45" s="372"/>
      <c r="J45" s="682">
        <f t="shared" si="0"/>
        <v>47.184350000000002</v>
      </c>
      <c r="K45" s="369"/>
      <c r="M45" s="637">
        <f t="shared" si="1"/>
        <v>6</v>
      </c>
    </row>
    <row r="46" spans="1:29" x14ac:dyDescent="0.2">
      <c r="A46" s="371">
        <f>+SUBTOTAL(3,$G$7:$G46)</f>
        <v>40</v>
      </c>
      <c r="B46" s="365">
        <v>45352</v>
      </c>
      <c r="C46" s="366" t="s">
        <v>813</v>
      </c>
      <c r="D46" s="367" t="str">
        <f>+VLOOKUP(C46,Foundation!$C$8:$D$525,2,FALSE)</f>
        <v>DA+3</v>
      </c>
      <c r="E46" s="367" t="str">
        <f>+VLOOKUP(C46,Foundation!$C$8:$E$493,3,FALSE)</f>
        <v>DRY</v>
      </c>
      <c r="F46" s="349">
        <v>45377</v>
      </c>
      <c r="G46" s="349">
        <v>45381</v>
      </c>
      <c r="H46" s="369" t="s">
        <v>895</v>
      </c>
      <c r="I46" s="372"/>
      <c r="J46" s="682">
        <f t="shared" si="0"/>
        <v>38.847605999999992</v>
      </c>
      <c r="K46" s="369"/>
      <c r="M46" s="637">
        <f t="shared" si="1"/>
        <v>4</v>
      </c>
    </row>
    <row r="47" spans="1:29" x14ac:dyDescent="0.2">
      <c r="A47" s="371">
        <f>+SUBTOTAL(3,$G$7:$G47)</f>
        <v>41</v>
      </c>
      <c r="B47" s="365">
        <v>45352</v>
      </c>
      <c r="C47" s="366" t="s">
        <v>768</v>
      </c>
      <c r="D47" s="367" t="str">
        <f>+VLOOKUP(C47,Foundation!$C$8:$D$525,2,FALSE)</f>
        <v>DA+3</v>
      </c>
      <c r="E47" s="367" t="str">
        <f>+VLOOKUP(C47,Foundation!$C$8:$E$493,3,FALSE)</f>
        <v>DFR</v>
      </c>
      <c r="F47" s="349">
        <v>45374</v>
      </c>
      <c r="G47" s="349">
        <v>45382</v>
      </c>
      <c r="H47" s="369" t="s">
        <v>887</v>
      </c>
      <c r="I47" s="372"/>
      <c r="J47" s="682">
        <f t="shared" si="0"/>
        <v>38.847605999999992</v>
      </c>
      <c r="K47" s="369"/>
      <c r="M47" s="637">
        <f t="shared" si="1"/>
        <v>8</v>
      </c>
    </row>
    <row r="48" spans="1:29" x14ac:dyDescent="0.2">
      <c r="A48" s="371">
        <f>+SUBTOTAL(3,$G$7:$G48)</f>
        <v>42</v>
      </c>
      <c r="B48" s="365">
        <v>45352</v>
      </c>
      <c r="C48" s="366" t="s">
        <v>825</v>
      </c>
      <c r="D48" s="367" t="str">
        <f>+VLOOKUP(C48,Foundation!$C$8:$D$525,2,FALSE)</f>
        <v>DA+0</v>
      </c>
      <c r="E48" s="367" t="str">
        <f>+VLOOKUP(C48,Foundation!$C$8:$E$493,3,FALSE)</f>
        <v>DRY</v>
      </c>
      <c r="F48" s="349">
        <v>45377</v>
      </c>
      <c r="G48" s="349">
        <v>45382</v>
      </c>
      <c r="H48" s="369" t="s">
        <v>890</v>
      </c>
      <c r="I48" s="372"/>
      <c r="J48" s="682">
        <f t="shared" si="0"/>
        <v>37.504372000000004</v>
      </c>
      <c r="K48" s="369"/>
      <c r="M48" s="637">
        <f t="shared" si="1"/>
        <v>5</v>
      </c>
    </row>
    <row r="49" spans="1:13" x14ac:dyDescent="0.2">
      <c r="A49" s="371">
        <f>+SUBTOTAL(3,$G$7:$G49)</f>
        <v>43</v>
      </c>
      <c r="B49" s="365">
        <v>45383</v>
      </c>
      <c r="C49" s="347" t="s">
        <v>814</v>
      </c>
      <c r="D49" s="367" t="str">
        <f>+VLOOKUP(C49,Foundation!$C$8:$D$525,2,FALSE)</f>
        <v>DA+3</v>
      </c>
      <c r="E49" s="367" t="str">
        <f>+VLOOKUP(C49,Foundation!$C$8:$E$493,3,FALSE)</f>
        <v>DRY</v>
      </c>
      <c r="F49" s="349">
        <v>45381</v>
      </c>
      <c r="G49" s="349">
        <v>45385</v>
      </c>
      <c r="H49" s="369" t="s">
        <v>895</v>
      </c>
      <c r="I49" s="372"/>
      <c r="J49" s="682">
        <f t="shared" si="0"/>
        <v>38.847605999999992</v>
      </c>
      <c r="K49" s="369"/>
      <c r="M49" s="637">
        <f t="shared" si="1"/>
        <v>4</v>
      </c>
    </row>
    <row r="50" spans="1:13" x14ac:dyDescent="0.2">
      <c r="A50" s="371">
        <f>+SUBTOTAL(3,$G$7:$G50)</f>
        <v>44</v>
      </c>
      <c r="B50" s="365">
        <v>45383</v>
      </c>
      <c r="C50" s="347" t="s">
        <v>827</v>
      </c>
      <c r="D50" s="367" t="str">
        <f>+VLOOKUP(C50,Foundation!$C$8:$D$525,2,FALSE)</f>
        <v>DA+0</v>
      </c>
      <c r="E50" s="367" t="str">
        <f>+VLOOKUP(C50,Foundation!$C$8:$E$493,3,FALSE)</f>
        <v>DRY</v>
      </c>
      <c r="F50" s="349">
        <v>45382</v>
      </c>
      <c r="G50" s="349">
        <v>45386</v>
      </c>
      <c r="H50" s="369" t="s">
        <v>890</v>
      </c>
      <c r="I50" s="372"/>
      <c r="J50" s="682">
        <f t="shared" si="0"/>
        <v>37.504372000000004</v>
      </c>
      <c r="K50" s="369"/>
      <c r="M50" s="637">
        <f t="shared" si="1"/>
        <v>4</v>
      </c>
    </row>
    <row r="51" spans="1:13" x14ac:dyDescent="0.2">
      <c r="A51" s="371">
        <f>+SUBTOTAL(3,$G$7:$G51)</f>
        <v>45</v>
      </c>
      <c r="B51" s="365">
        <v>45383</v>
      </c>
      <c r="C51" s="347" t="s">
        <v>767</v>
      </c>
      <c r="D51" s="367" t="str">
        <f>+VLOOKUP(C51,Foundation!$C$8:$D$525,2,FALSE)</f>
        <v>DA+3</v>
      </c>
      <c r="E51" s="367" t="str">
        <f>+VLOOKUP(C51,Foundation!$C$8:$E$493,3,FALSE)</f>
        <v>DFR</v>
      </c>
      <c r="F51" s="349">
        <v>45382</v>
      </c>
      <c r="G51" s="349">
        <v>45389</v>
      </c>
      <c r="H51" s="369" t="s">
        <v>887</v>
      </c>
      <c r="I51" s="372"/>
      <c r="J51" s="682">
        <f t="shared" si="0"/>
        <v>38.847605999999992</v>
      </c>
      <c r="K51" s="369"/>
      <c r="M51" s="637">
        <f t="shared" si="1"/>
        <v>7</v>
      </c>
    </row>
    <row r="52" spans="1:13" x14ac:dyDescent="0.2">
      <c r="A52" s="371">
        <f>+SUBTOTAL(3,$G$7:$G52)</f>
        <v>46</v>
      </c>
      <c r="B52" s="365">
        <v>45383</v>
      </c>
      <c r="C52" s="347" t="s">
        <v>802</v>
      </c>
      <c r="D52" s="367" t="str">
        <f>+VLOOKUP(C52,Foundation!$C$8:$D$525,2,FALSE)</f>
        <v>DA+3</v>
      </c>
      <c r="E52" s="367" t="str">
        <f>+VLOOKUP(C52,Foundation!$C$8:$E$493,3,FALSE)</f>
        <v>DFR</v>
      </c>
      <c r="F52" s="349">
        <v>45383</v>
      </c>
      <c r="G52" s="349">
        <v>45389</v>
      </c>
      <c r="H52" s="369" t="s">
        <v>897</v>
      </c>
      <c r="I52" s="372"/>
      <c r="J52" s="682">
        <f t="shared" si="0"/>
        <v>38.847605999999992</v>
      </c>
      <c r="K52" s="369"/>
      <c r="M52" s="637">
        <f t="shared" si="1"/>
        <v>6</v>
      </c>
    </row>
    <row r="53" spans="1:13" x14ac:dyDescent="0.2">
      <c r="A53" s="371">
        <f>+SUBTOTAL(3,$G$7:$G53)</f>
        <v>47</v>
      </c>
      <c r="B53" s="365">
        <v>45383</v>
      </c>
      <c r="C53" s="347" t="s">
        <v>815</v>
      </c>
      <c r="D53" s="367" t="str">
        <f>+VLOOKUP(C53,Foundation!$C$8:$D$525,2,FALSE)</f>
        <v>DA+3</v>
      </c>
      <c r="E53" s="367" t="str">
        <f>+VLOOKUP(C53,Foundation!$C$8:$E$493,3,FALSE)</f>
        <v>DRY</v>
      </c>
      <c r="F53" s="349">
        <v>45385</v>
      </c>
      <c r="G53" s="349">
        <v>45390</v>
      </c>
      <c r="H53" s="369" t="s">
        <v>895</v>
      </c>
      <c r="I53" s="372"/>
      <c r="J53" s="682">
        <f t="shared" si="0"/>
        <v>38.847605999999992</v>
      </c>
      <c r="K53" s="369"/>
      <c r="M53" s="637">
        <f t="shared" si="1"/>
        <v>5</v>
      </c>
    </row>
    <row r="54" spans="1:13" x14ac:dyDescent="0.2">
      <c r="A54" s="371">
        <f>+SUBTOTAL(3,$G$7:$G54)</f>
        <v>48</v>
      </c>
      <c r="B54" s="365">
        <v>45383</v>
      </c>
      <c r="C54" s="347" t="s">
        <v>828</v>
      </c>
      <c r="D54" s="367" t="str">
        <f>+VLOOKUP(C54,Foundation!$C$8:$D$525,2,FALSE)</f>
        <v>DA+0</v>
      </c>
      <c r="E54" s="367" t="str">
        <f>+VLOOKUP(C54,Foundation!$C$8:$E$493,3,FALSE)</f>
        <v>DRY</v>
      </c>
      <c r="F54" s="349">
        <v>45388</v>
      </c>
      <c r="G54" s="349">
        <v>45392</v>
      </c>
      <c r="H54" s="369" t="s">
        <v>890</v>
      </c>
      <c r="I54" s="372"/>
      <c r="J54" s="682">
        <f t="shared" si="0"/>
        <v>37.504372000000004</v>
      </c>
      <c r="K54" s="369"/>
      <c r="M54" s="637">
        <f t="shared" si="1"/>
        <v>4</v>
      </c>
    </row>
    <row r="55" spans="1:13" x14ac:dyDescent="0.2">
      <c r="A55" s="371">
        <f>+SUBTOTAL(3,$G$7:$G55)</f>
        <v>49</v>
      </c>
      <c r="B55" s="365">
        <v>45383</v>
      </c>
      <c r="C55" s="366" t="s">
        <v>98</v>
      </c>
      <c r="D55" s="367" t="str">
        <f>+VLOOKUP(C55,Foundation!$C$8:$D$525,2,FALSE)</f>
        <v>DB2+0</v>
      </c>
      <c r="E55" s="367" t="str">
        <f>+VLOOKUP(C55,Foundation!$C$8:$E$493,3,FALSE)</f>
        <v>DRY</v>
      </c>
      <c r="F55" s="349">
        <v>45388</v>
      </c>
      <c r="G55" s="349">
        <v>45393</v>
      </c>
      <c r="H55" s="369" t="s">
        <v>884</v>
      </c>
      <c r="I55" s="372"/>
      <c r="J55" s="682">
        <f t="shared" si="0"/>
        <v>57.597240999999997</v>
      </c>
      <c r="K55" s="369"/>
      <c r="M55" s="637">
        <f t="shared" si="1"/>
        <v>5</v>
      </c>
    </row>
    <row r="56" spans="1:13" x14ac:dyDescent="0.2">
      <c r="A56" s="371">
        <f>+SUBTOTAL(3,$G$7:$G56)</f>
        <v>50</v>
      </c>
      <c r="B56" s="365">
        <v>45383</v>
      </c>
      <c r="C56" s="366" t="s">
        <v>801</v>
      </c>
      <c r="D56" s="367" t="str">
        <f>+VLOOKUP(C56,Foundation!$C$8:$D$525,2,FALSE)</f>
        <v>DA+0</v>
      </c>
      <c r="E56" s="367" t="str">
        <f>+VLOOKUP(C56,Foundation!$C$8:$E$493,3,FALSE)</f>
        <v>DRY</v>
      </c>
      <c r="F56" s="349">
        <v>45389</v>
      </c>
      <c r="G56" s="349">
        <v>45395</v>
      </c>
      <c r="H56" s="369" t="s">
        <v>897</v>
      </c>
      <c r="I56" s="372"/>
      <c r="J56" s="682">
        <f t="shared" si="0"/>
        <v>37.504372000000004</v>
      </c>
      <c r="K56" s="369"/>
      <c r="M56" s="637">
        <f t="shared" si="1"/>
        <v>6</v>
      </c>
    </row>
    <row r="57" spans="1:13" x14ac:dyDescent="0.2">
      <c r="A57" s="371">
        <f>+SUBTOTAL(3,$G$7:$G57)</f>
        <v>51</v>
      </c>
      <c r="B57" s="365">
        <v>45383</v>
      </c>
      <c r="C57" s="366" t="s">
        <v>829</v>
      </c>
      <c r="D57" s="367" t="str">
        <f>+VLOOKUP(C57,Foundation!$C$8:$D$525,2,FALSE)</f>
        <v>DA+0</v>
      </c>
      <c r="E57" s="367" t="str">
        <f>+VLOOKUP(C57,Foundation!$C$8:$E$493,3,FALSE)</f>
        <v>DRY</v>
      </c>
      <c r="F57" s="349">
        <v>45392</v>
      </c>
      <c r="G57" s="349">
        <v>45397</v>
      </c>
      <c r="H57" s="369" t="s">
        <v>890</v>
      </c>
      <c r="I57" s="372"/>
      <c r="J57" s="682">
        <f t="shared" si="0"/>
        <v>37.504372000000004</v>
      </c>
      <c r="K57" s="369"/>
      <c r="M57" s="637">
        <f t="shared" si="1"/>
        <v>5</v>
      </c>
    </row>
    <row r="58" spans="1:13" x14ac:dyDescent="0.2">
      <c r="A58" s="371">
        <f>+SUBTOTAL(3,$G$7:$G58)</f>
        <v>52</v>
      </c>
      <c r="B58" s="365">
        <v>45383</v>
      </c>
      <c r="C58" s="347" t="s">
        <v>800</v>
      </c>
      <c r="D58" s="367" t="str">
        <f>+VLOOKUP(C58,Foundation!$C$8:$D$525,2,FALSE)</f>
        <v>DA+3</v>
      </c>
      <c r="E58" s="367" t="str">
        <f>+VLOOKUP(C58,Foundation!$C$8:$E$493,3,FALSE)</f>
        <v>DFR</v>
      </c>
      <c r="F58" s="349">
        <v>45395</v>
      </c>
      <c r="G58" s="349">
        <v>45399</v>
      </c>
      <c r="H58" s="369" t="s">
        <v>897</v>
      </c>
      <c r="I58" s="372"/>
      <c r="J58" s="682">
        <f t="shared" si="0"/>
        <v>38.847605999999992</v>
      </c>
      <c r="K58" s="369"/>
      <c r="M58" s="637">
        <f t="shared" si="1"/>
        <v>4</v>
      </c>
    </row>
    <row r="59" spans="1:13" x14ac:dyDescent="0.2">
      <c r="A59" s="371">
        <f>+SUBTOTAL(3,$G$7:$G59)</f>
        <v>53</v>
      </c>
      <c r="B59" s="365">
        <v>45383</v>
      </c>
      <c r="C59" s="367" t="s">
        <v>816</v>
      </c>
      <c r="D59" s="367" t="str">
        <f>+VLOOKUP(C59,Foundation!$C$8:$D$525,2,FALSE)</f>
        <v>DA+3</v>
      </c>
      <c r="E59" s="367" t="str">
        <f>+VLOOKUP(C59,Foundation!$C$8:$E$493,3,FALSE)</f>
        <v>DRY</v>
      </c>
      <c r="F59" s="349">
        <v>45397</v>
      </c>
      <c r="G59" s="349">
        <v>45402</v>
      </c>
      <c r="H59" s="369" t="s">
        <v>890</v>
      </c>
      <c r="I59" s="372"/>
      <c r="J59" s="682">
        <f t="shared" si="0"/>
        <v>38.847605999999992</v>
      </c>
      <c r="K59" s="369"/>
      <c r="M59" s="637">
        <f t="shared" si="1"/>
        <v>5</v>
      </c>
    </row>
    <row r="60" spans="1:13" x14ac:dyDescent="0.2">
      <c r="A60" s="371">
        <f>+SUBTOTAL(3,$G$7:$G60)</f>
        <v>54</v>
      </c>
      <c r="B60" s="365">
        <v>45383</v>
      </c>
      <c r="C60" s="367" t="s">
        <v>808</v>
      </c>
      <c r="D60" s="367" t="str">
        <f>+VLOOKUP(C60,Foundation!$C$8:$D$525,2,FALSE)</f>
        <v>DA+3</v>
      </c>
      <c r="E60" s="367" t="str">
        <f>+VLOOKUP(C60,Foundation!$C$8:$E$493,3,FALSE)</f>
        <v>DRY</v>
      </c>
      <c r="F60" s="349">
        <v>45398</v>
      </c>
      <c r="G60" s="349">
        <v>45403</v>
      </c>
      <c r="H60" s="369" t="s">
        <v>895</v>
      </c>
      <c r="I60" s="372"/>
      <c r="J60" s="682">
        <f t="shared" si="0"/>
        <v>38.847605999999992</v>
      </c>
      <c r="K60" s="369"/>
      <c r="M60" s="637">
        <f t="shared" si="1"/>
        <v>5</v>
      </c>
    </row>
    <row r="61" spans="1:13" x14ac:dyDescent="0.2">
      <c r="A61" s="371">
        <f>+SUBTOTAL(3,$G$7:$G61)</f>
        <v>55</v>
      </c>
      <c r="B61" s="365">
        <v>45383</v>
      </c>
      <c r="C61" s="367" t="s">
        <v>778</v>
      </c>
      <c r="D61" s="367" t="str">
        <f>+VLOOKUP(C61,Foundation!$C$8:$D$525,2,FALSE)</f>
        <v>DA+6</v>
      </c>
      <c r="E61" s="367" t="str">
        <f>+VLOOKUP(C61,Foundation!$C$8:$E$493,3,FALSE)</f>
        <v>DFR</v>
      </c>
      <c r="F61" s="349">
        <v>45398</v>
      </c>
      <c r="G61" s="349">
        <v>45404</v>
      </c>
      <c r="H61" s="369" t="s">
        <v>884</v>
      </c>
      <c r="I61" s="372"/>
      <c r="J61" s="682">
        <f t="shared" si="0"/>
        <v>45.413028000000004</v>
      </c>
      <c r="K61" s="369"/>
      <c r="M61" s="637">
        <f t="shared" si="1"/>
        <v>6</v>
      </c>
    </row>
    <row r="62" spans="1:13" x14ac:dyDescent="0.2">
      <c r="A62" s="371">
        <f>+SUBTOTAL(3,$G$7:$G62)</f>
        <v>56</v>
      </c>
      <c r="B62" s="365">
        <v>45383</v>
      </c>
      <c r="C62" s="347" t="s">
        <v>799</v>
      </c>
      <c r="D62" s="367" t="str">
        <f>+VLOOKUP(C62,Foundation!$C$8:$D$525,2,FALSE)</f>
        <v>DA+0</v>
      </c>
      <c r="E62" s="367" t="str">
        <f>+VLOOKUP(C62,Foundation!$C$8:$E$493,3,FALSE)</f>
        <v>DFR</v>
      </c>
      <c r="F62" s="349">
        <v>45399</v>
      </c>
      <c r="G62" s="349">
        <v>45404</v>
      </c>
      <c r="H62" s="369" t="s">
        <v>886</v>
      </c>
      <c r="I62" s="372"/>
      <c r="J62" s="682">
        <f t="shared" si="0"/>
        <v>37.504372000000004</v>
      </c>
      <c r="K62" s="369"/>
      <c r="M62" s="637">
        <f t="shared" si="1"/>
        <v>5</v>
      </c>
    </row>
    <row r="63" spans="1:13" x14ac:dyDescent="0.2">
      <c r="A63" s="371">
        <f>+SUBTOTAL(3,$G$7:$G63)</f>
        <v>57</v>
      </c>
      <c r="B63" s="365">
        <v>45383</v>
      </c>
      <c r="C63" s="366" t="s">
        <v>766</v>
      </c>
      <c r="D63" s="367" t="str">
        <f>+VLOOKUP(C63,Foundation!$C$8:$D$525,2,FALSE)</f>
        <v>DA+6</v>
      </c>
      <c r="E63" s="367" t="str">
        <f>+VLOOKUP(C63,Foundation!$C$8:$E$493,3,FALSE)</f>
        <v>DRY</v>
      </c>
      <c r="F63" s="349">
        <v>45400</v>
      </c>
      <c r="G63" s="349">
        <v>45407</v>
      </c>
      <c r="H63" s="369" t="s">
        <v>887</v>
      </c>
      <c r="I63" s="372"/>
      <c r="J63" s="682">
        <f t="shared" si="0"/>
        <v>45.413028000000004</v>
      </c>
      <c r="K63" s="369"/>
      <c r="M63" s="637">
        <f t="shared" si="1"/>
        <v>7</v>
      </c>
    </row>
    <row r="64" spans="1:13" x14ac:dyDescent="0.2">
      <c r="A64" s="371">
        <f>+SUBTOTAL(3,$G$7:$G64)</f>
        <v>58</v>
      </c>
      <c r="B64" s="365">
        <v>45383</v>
      </c>
      <c r="C64" s="347" t="s">
        <v>809</v>
      </c>
      <c r="D64" s="367" t="str">
        <f>+VLOOKUP(C64,Foundation!$C$8:$D$525,2,FALSE)</f>
        <v>DA+0</v>
      </c>
      <c r="E64" s="367" t="str">
        <f>+VLOOKUP(C64,Foundation!$C$8:$E$493,3,FALSE)</f>
        <v>DRY</v>
      </c>
      <c r="F64" s="349">
        <v>45403</v>
      </c>
      <c r="G64" s="349">
        <v>45408</v>
      </c>
      <c r="H64" s="369" t="s">
        <v>895</v>
      </c>
      <c r="I64" s="372"/>
      <c r="J64" s="682">
        <f t="shared" si="0"/>
        <v>37.504372000000004</v>
      </c>
      <c r="K64" s="369"/>
      <c r="M64" s="637">
        <f t="shared" si="1"/>
        <v>5</v>
      </c>
    </row>
    <row r="65" spans="1:13" x14ac:dyDescent="0.2">
      <c r="A65" s="371">
        <f>+SUBTOTAL(3,$G$7:$G65)</f>
        <v>59</v>
      </c>
      <c r="B65" s="365">
        <v>45383</v>
      </c>
      <c r="C65" s="347" t="s">
        <v>818</v>
      </c>
      <c r="D65" s="367" t="str">
        <f>+VLOOKUP(C65,Foundation!$C$8:$D$525,2,FALSE)</f>
        <v>DB1+0</v>
      </c>
      <c r="E65" s="367" t="str">
        <f>+VLOOKUP(C65,Foundation!$C$8:$E$493,3,FALSE)</f>
        <v>DRY</v>
      </c>
      <c r="F65" s="349">
        <v>45403</v>
      </c>
      <c r="G65" s="349">
        <v>45409</v>
      </c>
      <c r="H65" s="369" t="s">
        <v>890</v>
      </c>
      <c r="I65" s="372"/>
      <c r="J65" s="682">
        <f t="shared" si="0"/>
        <v>57.597240999999997</v>
      </c>
      <c r="K65" s="369"/>
      <c r="M65" s="637">
        <f t="shared" si="1"/>
        <v>6</v>
      </c>
    </row>
    <row r="66" spans="1:13" x14ac:dyDescent="0.2">
      <c r="A66" s="371">
        <f>+SUBTOTAL(3,$G$7:$G66)</f>
        <v>60</v>
      </c>
      <c r="B66" s="365">
        <v>45383</v>
      </c>
      <c r="C66" s="373" t="s">
        <v>798</v>
      </c>
      <c r="D66" s="367" t="str">
        <f>+VLOOKUP(C66,Foundation!$C$8:$D$525,2,FALSE)</f>
        <v>DA+3</v>
      </c>
      <c r="E66" s="367" t="str">
        <f>+VLOOKUP(C66,Foundation!$C$8:$E$493,3,FALSE)</f>
        <v>DFR</v>
      </c>
      <c r="F66" s="349">
        <v>45404</v>
      </c>
      <c r="G66" s="349">
        <v>45409</v>
      </c>
      <c r="H66" s="369" t="s">
        <v>886</v>
      </c>
      <c r="I66" s="372"/>
      <c r="J66" s="682">
        <f t="shared" si="0"/>
        <v>38.847605999999992</v>
      </c>
      <c r="K66" s="369"/>
      <c r="M66" s="637">
        <f t="shared" si="1"/>
        <v>5</v>
      </c>
    </row>
    <row r="67" spans="1:13" x14ac:dyDescent="0.2">
      <c r="A67" s="371">
        <f>+SUBTOTAL(3,$G$7:$G67)</f>
        <v>61</v>
      </c>
      <c r="B67" s="365">
        <v>45383</v>
      </c>
      <c r="C67" s="373" t="s">
        <v>777</v>
      </c>
      <c r="D67" s="367" t="str">
        <f>+VLOOKUP(C67,Foundation!$C$8:$D$525,2,FALSE)</f>
        <v>DA+6</v>
      </c>
      <c r="E67" s="367" t="str">
        <f>+VLOOKUP(C67,Foundation!$C$8:$E$493,3,FALSE)</f>
        <v>DFR</v>
      </c>
      <c r="F67" s="349">
        <v>45404</v>
      </c>
      <c r="G67" s="349">
        <v>45411</v>
      </c>
      <c r="H67" s="369" t="s">
        <v>884</v>
      </c>
      <c r="I67" s="372"/>
      <c r="J67" s="682">
        <f t="shared" si="0"/>
        <v>45.413028000000004</v>
      </c>
      <c r="K67" s="369"/>
      <c r="M67" s="637">
        <f t="shared" si="1"/>
        <v>7</v>
      </c>
    </row>
    <row r="68" spans="1:13" x14ac:dyDescent="0.2">
      <c r="A68" s="371">
        <f>+SUBTOTAL(3,$G$7:$G68)</f>
        <v>62</v>
      </c>
      <c r="B68" s="365">
        <v>45413</v>
      </c>
      <c r="C68" s="367" t="s">
        <v>819</v>
      </c>
      <c r="D68" s="367" t="str">
        <f>+VLOOKUP(C68,Foundation!$C$8:$D$525,2,FALSE)</f>
        <v>DA+0</v>
      </c>
      <c r="E68" s="367" t="str">
        <f>+VLOOKUP(C68,Foundation!$C$8:$E$493,3,FALSE)</f>
        <v>DRY</v>
      </c>
      <c r="F68" s="349">
        <v>45409</v>
      </c>
      <c r="G68" s="349">
        <v>45415</v>
      </c>
      <c r="H68" s="369" t="s">
        <v>890</v>
      </c>
      <c r="I68" s="372"/>
      <c r="J68" s="682">
        <f t="shared" si="0"/>
        <v>37.504372000000004</v>
      </c>
      <c r="K68" s="369"/>
      <c r="M68" s="637">
        <f t="shared" si="1"/>
        <v>6</v>
      </c>
    </row>
    <row r="69" spans="1:13" x14ac:dyDescent="0.2">
      <c r="A69" s="371">
        <f>+SUBTOTAL(3,$G$7:$G69)</f>
        <v>63</v>
      </c>
      <c r="B69" s="365">
        <v>45413</v>
      </c>
      <c r="C69" s="347" t="s">
        <v>797</v>
      </c>
      <c r="D69" s="367" t="str">
        <f>+VLOOKUP(C69,Foundation!$C$8:$D$525,2,FALSE)</f>
        <v>DA+3</v>
      </c>
      <c r="E69" s="367" t="str">
        <f>+VLOOKUP(C69,Foundation!$C$8:$E$493,3,FALSE)</f>
        <v>DRY</v>
      </c>
      <c r="F69" s="349">
        <v>45409</v>
      </c>
      <c r="G69" s="349">
        <v>45415</v>
      </c>
      <c r="H69" s="369" t="s">
        <v>886</v>
      </c>
      <c r="I69" s="372"/>
      <c r="J69" s="682">
        <f t="shared" si="0"/>
        <v>38.847605999999992</v>
      </c>
      <c r="K69" s="369"/>
      <c r="M69" s="637">
        <f t="shared" si="1"/>
        <v>6</v>
      </c>
    </row>
    <row r="70" spans="1:13" x14ac:dyDescent="0.2">
      <c r="A70" s="371">
        <f>+SUBTOTAL(3,$G$7:$G70)</f>
        <v>64</v>
      </c>
      <c r="B70" s="365">
        <v>45413</v>
      </c>
      <c r="C70" s="347" t="s">
        <v>806</v>
      </c>
      <c r="D70" s="367" t="str">
        <f>+VLOOKUP(C70,Foundation!$C$8:$D$525,2,FALSE)</f>
        <v>DB2+0</v>
      </c>
      <c r="E70" s="367" t="str">
        <f>+VLOOKUP(C70,Foundation!$C$8:$E$493,3,FALSE)</f>
        <v>DRY</v>
      </c>
      <c r="F70" s="349">
        <v>45409</v>
      </c>
      <c r="G70" s="349">
        <v>45417</v>
      </c>
      <c r="H70" s="369" t="s">
        <v>895</v>
      </c>
      <c r="I70" s="372"/>
      <c r="J70" s="682">
        <f t="shared" si="0"/>
        <v>57.597240999999997</v>
      </c>
      <c r="K70" s="369"/>
      <c r="M70" s="637">
        <f t="shared" si="1"/>
        <v>8</v>
      </c>
    </row>
    <row r="71" spans="1:13" x14ac:dyDescent="0.2">
      <c r="A71" s="371">
        <f>+SUBTOTAL(3,$G$7:$G71)</f>
        <v>65</v>
      </c>
      <c r="B71" s="365">
        <v>45413</v>
      </c>
      <c r="C71" s="347" t="s">
        <v>774</v>
      </c>
      <c r="D71" s="367" t="str">
        <f>+VLOOKUP(C71,Foundation!$C$8:$D$525,2,FALSE)</f>
        <v>DA+3</v>
      </c>
      <c r="E71" s="367" t="str">
        <f>+VLOOKUP(C71,Foundation!$C$8:$E$493,3,FALSE)</f>
        <v>DRY</v>
      </c>
      <c r="F71" s="349">
        <v>45411</v>
      </c>
      <c r="G71" s="349">
        <v>45417</v>
      </c>
      <c r="H71" s="369" t="s">
        <v>884</v>
      </c>
      <c r="I71" s="372"/>
      <c r="J71" s="682">
        <f t="shared" si="0"/>
        <v>38.847605999999992</v>
      </c>
      <c r="K71" s="369"/>
      <c r="M71" s="637">
        <f t="shared" si="1"/>
        <v>6</v>
      </c>
    </row>
    <row r="72" spans="1:13" x14ac:dyDescent="0.2">
      <c r="A72" s="371">
        <f>+SUBTOTAL(3,$G$7:$G72)</f>
        <v>66</v>
      </c>
      <c r="B72" s="365">
        <v>45413</v>
      </c>
      <c r="C72" s="347" t="s">
        <v>779</v>
      </c>
      <c r="D72" s="367" t="str">
        <f>+VLOOKUP(C72,Foundation!$C$8:$D$525,2,FALSE)</f>
        <v>DA+6</v>
      </c>
      <c r="E72" s="367" t="str">
        <f>+VLOOKUP(C72,Foundation!$C$8:$E$493,3,FALSE)</f>
        <v>DRY</v>
      </c>
      <c r="F72" s="349">
        <v>45417</v>
      </c>
      <c r="G72" s="349">
        <v>45423</v>
      </c>
      <c r="H72" s="369" t="s">
        <v>884</v>
      </c>
      <c r="I72" s="372"/>
      <c r="J72" s="682">
        <f t="shared" ref="J72:J135" si="2">+VLOOKUP(D72,$AB$7:$AC$35,2,FALSE)</f>
        <v>45.413028000000004</v>
      </c>
      <c r="K72" s="369"/>
      <c r="M72" s="637">
        <f t="shared" ref="M72:M135" si="3">G72-F72</f>
        <v>6</v>
      </c>
    </row>
    <row r="73" spans="1:13" x14ac:dyDescent="0.2">
      <c r="A73" s="371">
        <f>+SUBTOTAL(3,$G$7:$G73)</f>
        <v>67</v>
      </c>
      <c r="B73" s="365">
        <v>45413</v>
      </c>
      <c r="C73" s="347" t="s">
        <v>100</v>
      </c>
      <c r="D73" s="367" t="str">
        <f>+VLOOKUP(C73,Foundation!$C$8:$D$525,2,FALSE)</f>
        <v>DC1+0</v>
      </c>
      <c r="E73" s="367" t="str">
        <f>+VLOOKUP(C73,Foundation!$C$8:$E$493,3,FALSE)</f>
        <v>DFR</v>
      </c>
      <c r="F73" s="349">
        <v>45415</v>
      </c>
      <c r="G73" s="349">
        <v>45424</v>
      </c>
      <c r="H73" s="369" t="s">
        <v>886</v>
      </c>
      <c r="I73" s="372"/>
      <c r="J73" s="682">
        <f t="shared" si="2"/>
        <v>66.381106999999986</v>
      </c>
      <c r="K73" s="369"/>
      <c r="M73" s="637">
        <f t="shared" si="3"/>
        <v>9</v>
      </c>
    </row>
    <row r="74" spans="1:13" x14ac:dyDescent="0.2">
      <c r="A74" s="371">
        <f>+SUBTOTAL(3,$G$7:$G74)</f>
        <v>68</v>
      </c>
      <c r="B74" s="365">
        <v>45413</v>
      </c>
      <c r="C74" s="347" t="s">
        <v>780</v>
      </c>
      <c r="D74" s="367" t="str">
        <f>+VLOOKUP(C74,Foundation!$C$8:$D$525,2,FALSE)</f>
        <v>DA+3</v>
      </c>
      <c r="E74" s="367" t="str">
        <f>+VLOOKUP(C74,Foundation!$C$8:$E$493,3,FALSE)</f>
        <v>DRY</v>
      </c>
      <c r="F74" s="349">
        <v>45423</v>
      </c>
      <c r="G74" s="349">
        <v>45428</v>
      </c>
      <c r="H74" s="369" t="s">
        <v>884</v>
      </c>
      <c r="I74" s="372"/>
      <c r="J74" s="682">
        <f t="shared" si="2"/>
        <v>38.847605999999992</v>
      </c>
      <c r="K74" s="369"/>
      <c r="M74" s="637">
        <f t="shared" si="3"/>
        <v>5</v>
      </c>
    </row>
    <row r="75" spans="1:13" x14ac:dyDescent="0.2">
      <c r="A75" s="371">
        <f>+SUBTOTAL(3,$G$7:$G75)</f>
        <v>69</v>
      </c>
      <c r="B75" s="365">
        <v>45413</v>
      </c>
      <c r="C75" s="347" t="s">
        <v>97</v>
      </c>
      <c r="D75" s="367" t="str">
        <f>+VLOOKUP(C75,Foundation!$C$8:$D$525,2,FALSE)</f>
        <v>DC1+0</v>
      </c>
      <c r="E75" s="367" t="str">
        <f>+VLOOKUP(C75,Foundation!$C$8:$E$493,3,FALSE)</f>
        <v>DRY</v>
      </c>
      <c r="F75" s="349">
        <v>45417</v>
      </c>
      <c r="G75" s="349">
        <v>45430</v>
      </c>
      <c r="H75" s="369" t="s">
        <v>898</v>
      </c>
      <c r="I75" s="372"/>
      <c r="J75" s="682">
        <f t="shared" si="2"/>
        <v>66.381106999999986</v>
      </c>
      <c r="K75" s="369"/>
      <c r="M75" s="637">
        <f t="shared" si="3"/>
        <v>13</v>
      </c>
    </row>
    <row r="76" spans="1:13" x14ac:dyDescent="0.2">
      <c r="A76" s="371">
        <f>+SUBTOTAL(3,$G$7:$G76)</f>
        <v>70</v>
      </c>
      <c r="B76" s="365">
        <v>45413</v>
      </c>
      <c r="C76" s="347" t="s">
        <v>786</v>
      </c>
      <c r="D76" s="367" t="str">
        <f>+VLOOKUP(C76,Foundation!$C$8:$D$525,2,FALSE)</f>
        <v>DA+9</v>
      </c>
      <c r="E76" s="367" t="str">
        <f>+VLOOKUP(C76,Foundation!$C$8:$E$493,3,FALSE)</f>
        <v>DRY</v>
      </c>
      <c r="F76" s="349">
        <v>45424</v>
      </c>
      <c r="G76" s="349">
        <v>45431</v>
      </c>
      <c r="H76" s="369" t="s">
        <v>886</v>
      </c>
      <c r="I76" s="372"/>
      <c r="J76" s="682">
        <f t="shared" si="2"/>
        <v>47.184350000000002</v>
      </c>
      <c r="K76" s="369"/>
      <c r="M76" s="637">
        <f t="shared" si="3"/>
        <v>7</v>
      </c>
    </row>
    <row r="77" spans="1:13" x14ac:dyDescent="0.2">
      <c r="A77" s="371">
        <f>+SUBTOTAL(3,$G$7:$G77)</f>
        <v>71</v>
      </c>
      <c r="B77" s="365">
        <v>45413</v>
      </c>
      <c r="C77" s="367" t="s">
        <v>781</v>
      </c>
      <c r="D77" s="367" t="str">
        <f>+VLOOKUP(C77,Foundation!$C$8:$D$525,2,FALSE)</f>
        <v>DA+3</v>
      </c>
      <c r="E77" s="367" t="str">
        <f>+VLOOKUP(C77,Foundation!$C$8:$E$493,3,FALSE)</f>
        <v>DRY</v>
      </c>
      <c r="F77" s="349">
        <v>45428</v>
      </c>
      <c r="G77" s="349">
        <v>45434</v>
      </c>
      <c r="H77" s="369" t="s">
        <v>884</v>
      </c>
      <c r="I77" s="372"/>
      <c r="J77" s="682">
        <f t="shared" si="2"/>
        <v>38.847605999999992</v>
      </c>
      <c r="K77" s="369"/>
      <c r="M77" s="637">
        <f t="shared" si="3"/>
        <v>6</v>
      </c>
    </row>
    <row r="78" spans="1:13" x14ac:dyDescent="0.2">
      <c r="A78" s="371">
        <f>+SUBTOTAL(3,$G$7:$G78)</f>
        <v>72</v>
      </c>
      <c r="B78" s="365">
        <v>45413</v>
      </c>
      <c r="C78" s="343" t="s">
        <v>785</v>
      </c>
      <c r="D78" s="367" t="str">
        <f>+VLOOKUP(C78,Foundation!$C$8:$D$525,2,FALSE)</f>
        <v>DA+0</v>
      </c>
      <c r="E78" s="367" t="str">
        <f>+VLOOKUP(C78,Foundation!$C$8:$E$493,3,FALSE)</f>
        <v>Dry</v>
      </c>
      <c r="F78" s="349">
        <v>45431</v>
      </c>
      <c r="G78" s="349">
        <v>45435</v>
      </c>
      <c r="H78" s="369" t="s">
        <v>886</v>
      </c>
      <c r="I78" s="372"/>
      <c r="J78" s="682">
        <f t="shared" si="2"/>
        <v>37.504372000000004</v>
      </c>
      <c r="K78" s="369"/>
      <c r="M78" s="637">
        <f t="shared" si="3"/>
        <v>4</v>
      </c>
    </row>
    <row r="79" spans="1:13" x14ac:dyDescent="0.2">
      <c r="A79" s="371">
        <f>+SUBTOTAL(3,$G$7:$G79)</f>
        <v>73</v>
      </c>
      <c r="B79" s="365">
        <v>45413</v>
      </c>
      <c r="C79" s="343" t="s">
        <v>764</v>
      </c>
      <c r="D79" s="367" t="str">
        <f>+VLOOKUP(C79,Foundation!$C$8:$D$525,2,FALSE)</f>
        <v>DA+6</v>
      </c>
      <c r="E79" s="367" t="str">
        <f>+VLOOKUP(C79,Foundation!$C$8:$E$493,3,FALSE)</f>
        <v>DRY</v>
      </c>
      <c r="F79" s="349">
        <v>45430</v>
      </c>
      <c r="G79" s="349">
        <v>45442</v>
      </c>
      <c r="H79" s="369" t="s">
        <v>898</v>
      </c>
      <c r="I79" s="372"/>
      <c r="J79" s="682">
        <f t="shared" si="2"/>
        <v>45.413028000000004</v>
      </c>
      <c r="K79" s="369"/>
      <c r="M79" s="637">
        <f t="shared" si="3"/>
        <v>12</v>
      </c>
    </row>
    <row r="80" spans="1:13" x14ac:dyDescent="0.2">
      <c r="A80" s="371">
        <f>+SUBTOTAL(3,$G$7:$G80)</f>
        <v>74</v>
      </c>
      <c r="B80" s="365">
        <v>45413</v>
      </c>
      <c r="C80" s="367" t="s">
        <v>784</v>
      </c>
      <c r="D80" s="367" t="str">
        <f>+VLOOKUP(C80,Foundation!$C$8:$D$525,2,FALSE)</f>
        <v>DA+6</v>
      </c>
      <c r="E80" s="367" t="str">
        <f>+VLOOKUP(C80,Foundation!$C$8:$E$493,3,FALSE)</f>
        <v>DRY</v>
      </c>
      <c r="F80" s="349">
        <v>45435</v>
      </c>
      <c r="G80" s="349">
        <v>45442</v>
      </c>
      <c r="H80" s="369" t="s">
        <v>886</v>
      </c>
      <c r="I80" s="372"/>
      <c r="J80" s="682">
        <f t="shared" si="2"/>
        <v>45.413028000000004</v>
      </c>
      <c r="K80" s="369"/>
      <c r="M80" s="637">
        <f t="shared" si="3"/>
        <v>7</v>
      </c>
    </row>
    <row r="81" spans="1:13" x14ac:dyDescent="0.2">
      <c r="A81" s="371">
        <f>+SUBTOTAL(3,$G$7:$G81)</f>
        <v>75</v>
      </c>
      <c r="B81" s="365">
        <v>45413</v>
      </c>
      <c r="C81" s="367" t="s">
        <v>739</v>
      </c>
      <c r="D81" s="367" t="str">
        <f>+VLOOKUP(C81,Foundation!$C$8:$D$525,2,FALSE)</f>
        <v>DA+0</v>
      </c>
      <c r="E81" s="367" t="str">
        <f>+VLOOKUP(C81,Foundation!$C$8:$E$493,3,FALSE)</f>
        <v>Sandy</v>
      </c>
      <c r="F81" s="349">
        <v>45424</v>
      </c>
      <c r="G81" s="349">
        <v>45443</v>
      </c>
      <c r="H81" s="369" t="s">
        <v>899</v>
      </c>
      <c r="I81" s="372"/>
      <c r="J81" s="682">
        <f t="shared" si="2"/>
        <v>37.504372000000004</v>
      </c>
      <c r="K81" s="369"/>
      <c r="M81" s="637">
        <f t="shared" si="3"/>
        <v>19</v>
      </c>
    </row>
    <row r="82" spans="1:13" x14ac:dyDescent="0.2">
      <c r="A82" s="371">
        <f>+SUBTOTAL(3,$G$7:$G82)</f>
        <v>76</v>
      </c>
      <c r="B82" s="365">
        <v>45444</v>
      </c>
      <c r="C82" s="367" t="s">
        <v>747</v>
      </c>
      <c r="D82" s="367" t="str">
        <f>+VLOOKUP(C82,Foundation!$C$8:$D$525,2,FALSE)</f>
        <v>DA+0</v>
      </c>
      <c r="E82" s="367" t="str">
        <f>+VLOOKUP(C82,Foundation!$C$8:$E$493,3,FALSE)</f>
        <v>DRY</v>
      </c>
      <c r="F82" s="349">
        <v>45441</v>
      </c>
      <c r="G82" s="349">
        <v>45454</v>
      </c>
      <c r="H82" s="369" t="s">
        <v>900</v>
      </c>
      <c r="I82" s="372"/>
      <c r="J82" s="682">
        <f t="shared" si="2"/>
        <v>37.504372000000004</v>
      </c>
      <c r="K82" s="369"/>
      <c r="M82" s="637">
        <f t="shared" si="3"/>
        <v>13</v>
      </c>
    </row>
    <row r="83" spans="1:13" x14ac:dyDescent="0.2">
      <c r="A83" s="371">
        <f>+SUBTOTAL(3,$G$7:$G83)</f>
        <v>77</v>
      </c>
      <c r="B83" s="365">
        <v>45444</v>
      </c>
      <c r="C83" s="367" t="s">
        <v>740</v>
      </c>
      <c r="D83" s="367" t="str">
        <f>+VLOOKUP(C83,Foundation!$C$8:$D$525,2,FALSE)</f>
        <v>DA+0</v>
      </c>
      <c r="E83" s="367" t="str">
        <f>+VLOOKUP(C83,Foundation!$C$8:$E$493,3,FALSE)</f>
        <v>Sandy</v>
      </c>
      <c r="F83" s="349">
        <v>45444</v>
      </c>
      <c r="G83" s="349">
        <v>45462</v>
      </c>
      <c r="H83" s="369" t="s">
        <v>899</v>
      </c>
      <c r="I83" s="372"/>
      <c r="J83" s="682">
        <f t="shared" si="2"/>
        <v>37.504372000000004</v>
      </c>
      <c r="K83" s="369"/>
      <c r="M83" s="637">
        <f t="shared" si="3"/>
        <v>18</v>
      </c>
    </row>
    <row r="84" spans="1:13" x14ac:dyDescent="0.2">
      <c r="A84" s="371">
        <f>+SUBTOTAL(3,$G$7:$G84)</f>
        <v>78</v>
      </c>
      <c r="B84" s="365">
        <v>45444</v>
      </c>
      <c r="C84" s="367" t="s">
        <v>748</v>
      </c>
      <c r="D84" s="367" t="str">
        <f>+VLOOKUP(C84,Foundation!$C$8:$D$525,2,FALSE)</f>
        <v>DA+0</v>
      </c>
      <c r="E84" s="367" t="str">
        <f>+VLOOKUP(C84,Foundation!$C$8:$E$493,3,FALSE)</f>
        <v>Sandy</v>
      </c>
      <c r="F84" s="349">
        <v>45455</v>
      </c>
      <c r="G84" s="349">
        <v>45470</v>
      </c>
      <c r="H84" s="369" t="s">
        <v>900</v>
      </c>
      <c r="I84" s="372"/>
      <c r="J84" s="682">
        <f t="shared" si="2"/>
        <v>37.504372000000004</v>
      </c>
      <c r="K84" s="369"/>
      <c r="M84" s="637">
        <f t="shared" si="3"/>
        <v>15</v>
      </c>
    </row>
    <row r="85" spans="1:13" x14ac:dyDescent="0.2">
      <c r="A85" s="371">
        <f>+SUBTOTAL(3,$G$7:$G85)</f>
        <v>79</v>
      </c>
      <c r="B85" s="365">
        <v>45474</v>
      </c>
      <c r="C85" s="367" t="s">
        <v>787</v>
      </c>
      <c r="D85" s="367" t="str">
        <f>+VLOOKUP(C85,Foundation!$C$8:$D$525,2,FALSE)</f>
        <v>DA+3</v>
      </c>
      <c r="E85" s="367" t="str">
        <f>+VLOOKUP(C85,Foundation!$C$8:$E$493,3,FALSE)</f>
        <v>Sandy</v>
      </c>
      <c r="F85" s="349">
        <v>45477</v>
      </c>
      <c r="G85" s="349">
        <v>45485</v>
      </c>
      <c r="H85" s="369" t="s">
        <v>900</v>
      </c>
      <c r="I85" s="372"/>
      <c r="J85" s="682">
        <f t="shared" si="2"/>
        <v>38.847605999999992</v>
      </c>
      <c r="K85" s="369"/>
      <c r="M85" s="637">
        <f t="shared" si="3"/>
        <v>8</v>
      </c>
    </row>
    <row r="86" spans="1:13" x14ac:dyDescent="0.2">
      <c r="A86" s="371">
        <f>+SUBTOTAL(3,$G$7:$G86)</f>
        <v>80</v>
      </c>
      <c r="B86" s="365">
        <v>45474</v>
      </c>
      <c r="C86" s="367" t="s">
        <v>792</v>
      </c>
      <c r="D86" s="367" t="str">
        <f>+VLOOKUP(C86,Foundation!$C$8:$D$525,2,FALSE)</f>
        <v>DA+3</v>
      </c>
      <c r="E86" s="367" t="str">
        <f>+VLOOKUP(C86,Foundation!$C$8:$E$493,3,FALSE)</f>
        <v>DRY</v>
      </c>
      <c r="F86" s="349">
        <v>45488</v>
      </c>
      <c r="G86" s="349">
        <v>45499</v>
      </c>
      <c r="H86" s="369" t="s">
        <v>900</v>
      </c>
      <c r="I86" s="372"/>
      <c r="J86" s="682">
        <f t="shared" si="2"/>
        <v>38.847605999999992</v>
      </c>
      <c r="K86" s="369"/>
      <c r="M86" s="637">
        <f t="shared" si="3"/>
        <v>11</v>
      </c>
    </row>
    <row r="87" spans="1:13" x14ac:dyDescent="0.2">
      <c r="A87" s="371">
        <f>+SUBTOTAL(3,$G$7:$G87)</f>
        <v>81</v>
      </c>
      <c r="B87" s="365">
        <v>45505</v>
      </c>
      <c r="C87" s="367" t="s">
        <v>750</v>
      </c>
      <c r="D87" s="367" t="str">
        <f>+VLOOKUP(C87,Foundation!$C$8:$D$525,2,FALSE)</f>
        <v>DA+3</v>
      </c>
      <c r="E87" s="367" t="str">
        <f>+VLOOKUP(C87,Foundation!$C$8:$E$493,3,FALSE)</f>
        <v>Sandy</v>
      </c>
      <c r="F87" s="349">
        <v>45517</v>
      </c>
      <c r="G87" s="349">
        <v>45524</v>
      </c>
      <c r="H87" s="369" t="s">
        <v>889</v>
      </c>
      <c r="I87" s="372"/>
      <c r="J87" s="682">
        <f t="shared" si="2"/>
        <v>38.847605999999992</v>
      </c>
      <c r="K87" s="369"/>
      <c r="M87" s="637">
        <f t="shared" si="3"/>
        <v>7</v>
      </c>
    </row>
    <row r="88" spans="1:13" x14ac:dyDescent="0.2">
      <c r="A88" s="371">
        <f>+SUBTOTAL(3,$G$7:$G88)</f>
        <v>82</v>
      </c>
      <c r="B88" s="365">
        <v>45505</v>
      </c>
      <c r="C88" s="367" t="s">
        <v>749</v>
      </c>
      <c r="D88" s="367" t="str">
        <f>+VLOOKUP(C88,Foundation!$C$8:$D$525,2,FALSE)</f>
        <v>DA+3</v>
      </c>
      <c r="E88" s="367" t="str">
        <f>+VLOOKUP(C88,Foundation!$C$8:$E$493,3,FALSE)</f>
        <v>Sandy</v>
      </c>
      <c r="F88" s="349">
        <v>45524</v>
      </c>
      <c r="G88" s="349">
        <v>45530</v>
      </c>
      <c r="H88" s="369" t="s">
        <v>889</v>
      </c>
      <c r="I88" s="372"/>
      <c r="J88" s="682">
        <f t="shared" si="2"/>
        <v>38.847605999999992</v>
      </c>
      <c r="K88" s="369"/>
      <c r="M88" s="637">
        <f t="shared" si="3"/>
        <v>6</v>
      </c>
    </row>
    <row r="89" spans="1:13" x14ac:dyDescent="0.2">
      <c r="A89" s="371">
        <f>+SUBTOTAL(3,$G$7:$G89)</f>
        <v>83</v>
      </c>
      <c r="B89" s="365">
        <v>45505</v>
      </c>
      <c r="C89" s="367" t="s">
        <v>168</v>
      </c>
      <c r="D89" s="367" t="str">
        <f>+VLOOKUP(C89,Foundation!$C$8:$D$525,2,FALSE)</f>
        <v>DA+3</v>
      </c>
      <c r="E89" s="367" t="str">
        <f>+VLOOKUP(C89,Foundation!$C$8:$E$493,3,FALSE)</f>
        <v>DFR</v>
      </c>
      <c r="F89" s="349">
        <v>45527</v>
      </c>
      <c r="G89" s="349">
        <v>45534</v>
      </c>
      <c r="H89" s="369" t="s">
        <v>587</v>
      </c>
      <c r="I89" s="372"/>
      <c r="J89" s="682">
        <f t="shared" si="2"/>
        <v>38.847605999999992</v>
      </c>
      <c r="K89" s="369"/>
      <c r="M89" s="637">
        <f t="shared" si="3"/>
        <v>7</v>
      </c>
    </row>
    <row r="90" spans="1:13" x14ac:dyDescent="0.2">
      <c r="A90" s="371">
        <f>+SUBTOTAL(3,$G$7:$G90)</f>
        <v>84</v>
      </c>
      <c r="B90" s="365">
        <v>45536</v>
      </c>
      <c r="C90" s="367" t="s">
        <v>156</v>
      </c>
      <c r="D90" s="367" t="str">
        <f>+VLOOKUP(C90,Foundation!$C$8:$D$525,2,FALSE)</f>
        <v>DA+0</v>
      </c>
      <c r="E90" s="367" t="str">
        <f>+VLOOKUP(C90,Foundation!$C$8:$E$493,3,FALSE)</f>
        <v>DFR</v>
      </c>
      <c r="F90" s="349">
        <v>45532</v>
      </c>
      <c r="G90" s="349">
        <v>45541</v>
      </c>
      <c r="H90" s="369" t="s">
        <v>594</v>
      </c>
      <c r="I90" s="372"/>
      <c r="J90" s="682">
        <f t="shared" si="2"/>
        <v>37.504372000000004</v>
      </c>
      <c r="K90" s="369"/>
      <c r="M90" s="637">
        <f t="shared" si="3"/>
        <v>9</v>
      </c>
    </row>
    <row r="91" spans="1:13" x14ac:dyDescent="0.2">
      <c r="A91" s="371">
        <f>+SUBTOTAL(3,$G$7:$G91)</f>
        <v>85</v>
      </c>
      <c r="B91" s="365">
        <v>45536</v>
      </c>
      <c r="C91" s="367" t="s">
        <v>167</v>
      </c>
      <c r="D91" s="367" t="str">
        <f>+VLOOKUP(C91,Foundation!$C$8:$D$525,2,FALSE)</f>
        <v>DA+3</v>
      </c>
      <c r="E91" s="367" t="str">
        <f>+VLOOKUP(C91,Foundation!$C$8:$E$493,3,FALSE)</f>
        <v>DFR</v>
      </c>
      <c r="F91" s="349">
        <v>45534</v>
      </c>
      <c r="G91" s="349">
        <v>45543</v>
      </c>
      <c r="H91" s="369" t="s">
        <v>587</v>
      </c>
      <c r="I91" s="372"/>
      <c r="J91" s="682">
        <f t="shared" si="2"/>
        <v>38.847605999999992</v>
      </c>
      <c r="K91" s="369"/>
      <c r="M91" s="637">
        <f t="shared" si="3"/>
        <v>9</v>
      </c>
    </row>
    <row r="92" spans="1:13" x14ac:dyDescent="0.2">
      <c r="A92" s="371">
        <f>+SUBTOTAL(3,$G$7:$G92)</f>
        <v>86</v>
      </c>
      <c r="B92" s="365">
        <v>45536</v>
      </c>
      <c r="C92" s="367" t="s">
        <v>99</v>
      </c>
      <c r="D92" s="367" t="str">
        <f>+VLOOKUP(C92,Foundation!$C$8:$D$525,2,FALSE)</f>
        <v>DB2+0</v>
      </c>
      <c r="E92" s="367" t="str">
        <f>+VLOOKUP(C92,Foundation!$C$8:$E$493,3,FALSE)</f>
        <v>DRY</v>
      </c>
      <c r="F92" s="349">
        <v>45535</v>
      </c>
      <c r="G92" s="349">
        <v>45543</v>
      </c>
      <c r="H92" s="369" t="s">
        <v>889</v>
      </c>
      <c r="I92" s="372"/>
      <c r="J92" s="682">
        <f t="shared" si="2"/>
        <v>57.597240999999997</v>
      </c>
      <c r="K92" s="369"/>
      <c r="M92" s="637">
        <f t="shared" si="3"/>
        <v>8</v>
      </c>
    </row>
    <row r="93" spans="1:13" x14ac:dyDescent="0.2">
      <c r="A93" s="371">
        <f>+SUBTOTAL(3,$G$7:$G93)</f>
        <v>87</v>
      </c>
      <c r="B93" s="365">
        <v>45536</v>
      </c>
      <c r="C93" s="367" t="s">
        <v>705</v>
      </c>
      <c r="D93" s="367" t="str">
        <f>+VLOOKUP(C93,Foundation!$C$8:$D$525,2,FALSE)</f>
        <v>DA+0</v>
      </c>
      <c r="E93" s="367" t="str">
        <f>+VLOOKUP(C93,Foundation!$C$8:$E$493,3,FALSE)</f>
        <v>Sandy</v>
      </c>
      <c r="F93" s="349">
        <v>45532</v>
      </c>
      <c r="G93" s="349">
        <v>45544</v>
      </c>
      <c r="H93" s="369" t="s">
        <v>901</v>
      </c>
      <c r="I93" s="372"/>
      <c r="J93" s="682">
        <f t="shared" si="2"/>
        <v>37.504372000000004</v>
      </c>
      <c r="K93" s="369"/>
      <c r="M93" s="637">
        <f t="shared" si="3"/>
        <v>12</v>
      </c>
    </row>
    <row r="94" spans="1:13" x14ac:dyDescent="0.2">
      <c r="A94" s="371">
        <f>+SUBTOTAL(3,$G$7:$G94)</f>
        <v>88</v>
      </c>
      <c r="B94" s="365">
        <v>45536</v>
      </c>
      <c r="C94" s="367" t="s">
        <v>173</v>
      </c>
      <c r="D94" s="367" t="str">
        <f>+VLOOKUP(C94,Foundation!$C$8:$D$525,2,FALSE)</f>
        <v>DA+3</v>
      </c>
      <c r="E94" s="367" t="str">
        <f>+VLOOKUP(C94,Foundation!$C$8:$E$493,3,FALSE)</f>
        <v>DRY</v>
      </c>
      <c r="F94" s="349">
        <v>45541</v>
      </c>
      <c r="G94" s="349">
        <v>45548</v>
      </c>
      <c r="H94" s="369" t="s">
        <v>591</v>
      </c>
      <c r="I94" s="372"/>
      <c r="J94" s="682">
        <f t="shared" si="2"/>
        <v>38.847605999999992</v>
      </c>
      <c r="K94" s="369"/>
      <c r="M94" s="637">
        <f t="shared" si="3"/>
        <v>7</v>
      </c>
    </row>
    <row r="95" spans="1:13" x14ac:dyDescent="0.2">
      <c r="A95" s="371">
        <f>+SUBTOTAL(3,$G$7:$G95)</f>
        <v>89</v>
      </c>
      <c r="B95" s="365">
        <v>45536</v>
      </c>
      <c r="C95" s="367" t="s">
        <v>169</v>
      </c>
      <c r="D95" s="367" t="str">
        <f>+VLOOKUP(C95,Foundation!$C$8:$D$525,2,FALSE)</f>
        <v>DA+0</v>
      </c>
      <c r="E95" s="367" t="str">
        <f>+VLOOKUP(C95,Foundation!$C$8:$E$493,3,FALSE)</f>
        <v>DRY</v>
      </c>
      <c r="F95" s="349">
        <v>45544</v>
      </c>
      <c r="G95" s="349">
        <v>45553</v>
      </c>
      <c r="H95" s="369" t="s">
        <v>587</v>
      </c>
      <c r="I95" s="372"/>
      <c r="J95" s="682">
        <f t="shared" si="2"/>
        <v>37.504372000000004</v>
      </c>
      <c r="K95" s="369"/>
      <c r="M95" s="637">
        <f t="shared" si="3"/>
        <v>9</v>
      </c>
    </row>
    <row r="96" spans="1:13" x14ac:dyDescent="0.2">
      <c r="A96" s="371">
        <f>+SUBTOTAL(3,$G$7:$G96)</f>
        <v>90</v>
      </c>
      <c r="B96" s="365">
        <v>45536</v>
      </c>
      <c r="C96" s="367" t="s">
        <v>715</v>
      </c>
      <c r="D96" s="367" t="str">
        <f>+VLOOKUP(C96,Foundation!$C$8:$D$525,2,FALSE)</f>
        <v>DA+9</v>
      </c>
      <c r="E96" s="367" t="str">
        <f>+VLOOKUP(C96,Foundation!$C$8:$E$493,3,FALSE)</f>
        <v>Sandy</v>
      </c>
      <c r="F96" s="349">
        <v>45531</v>
      </c>
      <c r="G96" s="349">
        <v>45554</v>
      </c>
      <c r="H96" s="369" t="s">
        <v>893</v>
      </c>
      <c r="I96" s="372"/>
      <c r="J96" s="682">
        <f t="shared" si="2"/>
        <v>47.184350000000002</v>
      </c>
      <c r="K96" s="369"/>
      <c r="M96" s="637">
        <f t="shared" si="3"/>
        <v>23</v>
      </c>
    </row>
    <row r="97" spans="1:13" x14ac:dyDescent="0.2">
      <c r="A97" s="371">
        <f>+SUBTOTAL(3,$G$7:$G97)</f>
        <v>91</v>
      </c>
      <c r="B97" s="365">
        <v>45536</v>
      </c>
      <c r="C97" s="367" t="s">
        <v>706</v>
      </c>
      <c r="D97" s="367" t="str">
        <f>+VLOOKUP(C97,Foundation!$C$8:$D$525,2,FALSE)</f>
        <v>DA+0</v>
      </c>
      <c r="E97" s="367" t="str">
        <f>+VLOOKUP(C97,Foundation!$C$8:$E$493,3,FALSE)</f>
        <v>Sandy</v>
      </c>
      <c r="F97" s="349">
        <v>45545</v>
      </c>
      <c r="G97" s="349">
        <v>45554</v>
      </c>
      <c r="H97" s="369" t="s">
        <v>901</v>
      </c>
      <c r="I97" s="372"/>
      <c r="J97" s="682">
        <f t="shared" si="2"/>
        <v>37.504372000000004</v>
      </c>
      <c r="K97" s="369"/>
      <c r="M97" s="637">
        <f t="shared" si="3"/>
        <v>9</v>
      </c>
    </row>
    <row r="98" spans="1:13" x14ac:dyDescent="0.2">
      <c r="A98" s="371">
        <f>+SUBTOTAL(3,$G$7:$G98)</f>
        <v>92</v>
      </c>
      <c r="B98" s="365">
        <v>45536</v>
      </c>
      <c r="C98" s="367" t="s">
        <v>509</v>
      </c>
      <c r="D98" s="367" t="str">
        <f>+VLOOKUP(C98,Foundation!$C$8:$D$525,2,FALSE)</f>
        <v>DA+0</v>
      </c>
      <c r="E98" s="367" t="str">
        <f>+VLOOKUP(C98,Foundation!$C$8:$E$493,3,FALSE)</f>
        <v>DRY</v>
      </c>
      <c r="F98" s="349">
        <v>45553</v>
      </c>
      <c r="G98" s="349">
        <v>45557</v>
      </c>
      <c r="H98" s="369" t="s">
        <v>593</v>
      </c>
      <c r="I98" s="372"/>
      <c r="J98" s="682">
        <f t="shared" si="2"/>
        <v>37.504372000000004</v>
      </c>
      <c r="K98" s="369"/>
      <c r="M98" s="637">
        <f t="shared" si="3"/>
        <v>4</v>
      </c>
    </row>
    <row r="99" spans="1:13" x14ac:dyDescent="0.2">
      <c r="A99" s="371">
        <f>+SUBTOTAL(3,$G$7:$G99)</f>
        <v>93</v>
      </c>
      <c r="B99" s="365">
        <v>45536</v>
      </c>
      <c r="C99" s="367" t="s">
        <v>470</v>
      </c>
      <c r="D99" s="367" t="str">
        <f>+VLOOKUP(C99,Foundation!$C$8:$D$525,2,FALSE)</f>
        <v>DA+3</v>
      </c>
      <c r="E99" s="367" t="str">
        <f>+VLOOKUP(C99,Foundation!$C$8:$E$493,3,FALSE)</f>
        <v>DFR</v>
      </c>
      <c r="F99" s="349">
        <v>45554</v>
      </c>
      <c r="G99" s="349">
        <v>45560</v>
      </c>
      <c r="H99" s="369" t="s">
        <v>587</v>
      </c>
      <c r="I99" s="372"/>
      <c r="J99" s="682">
        <f t="shared" si="2"/>
        <v>38.847605999999992</v>
      </c>
      <c r="K99" s="369"/>
      <c r="M99" s="637">
        <f t="shared" si="3"/>
        <v>6</v>
      </c>
    </row>
    <row r="100" spans="1:13" x14ac:dyDescent="0.2">
      <c r="A100" s="371">
        <f>+SUBTOTAL(3,$G$7:$G100)</f>
        <v>94</v>
      </c>
      <c r="B100" s="365">
        <v>45536</v>
      </c>
      <c r="C100" s="367" t="s">
        <v>689</v>
      </c>
      <c r="D100" s="367" t="str">
        <f>+VLOOKUP(C100,Foundation!$C$8:$D$525,2,FALSE)</f>
        <v>DA+9</v>
      </c>
      <c r="E100" s="367" t="str">
        <f>+VLOOKUP(C100,Foundation!$C$8:$E$493,3,FALSE)</f>
        <v>Sandy</v>
      </c>
      <c r="F100" s="349">
        <v>45543</v>
      </c>
      <c r="G100" s="349">
        <v>45560</v>
      </c>
      <c r="H100" s="369" t="s">
        <v>902</v>
      </c>
      <c r="I100" s="372"/>
      <c r="J100" s="682">
        <f t="shared" si="2"/>
        <v>47.184350000000002</v>
      </c>
      <c r="K100" s="369"/>
      <c r="M100" s="637">
        <f t="shared" si="3"/>
        <v>17</v>
      </c>
    </row>
    <row r="101" spans="1:13" x14ac:dyDescent="0.2">
      <c r="A101" s="371">
        <f>+SUBTOTAL(3,$G$7:$G101)</f>
        <v>95</v>
      </c>
      <c r="B101" s="365">
        <v>45536</v>
      </c>
      <c r="C101" s="367" t="s">
        <v>496</v>
      </c>
      <c r="D101" s="367" t="str">
        <f>+VLOOKUP(C101,Foundation!$C$8:$D$525,2,FALSE)</f>
        <v>DA+3</v>
      </c>
      <c r="E101" s="367" t="str">
        <f>+VLOOKUP(C101,Foundation!$C$8:$E$493,3,FALSE)</f>
        <v>DRY</v>
      </c>
      <c r="F101" s="349">
        <v>45556</v>
      </c>
      <c r="G101" s="349">
        <v>45561</v>
      </c>
      <c r="H101" s="369" t="s">
        <v>596</v>
      </c>
      <c r="I101" s="372"/>
      <c r="J101" s="682">
        <f t="shared" si="2"/>
        <v>38.847605999999992</v>
      </c>
      <c r="K101" s="369"/>
      <c r="M101" s="637">
        <f t="shared" si="3"/>
        <v>5</v>
      </c>
    </row>
    <row r="102" spans="1:13" x14ac:dyDescent="0.2">
      <c r="A102" s="371">
        <f>+SUBTOTAL(3,$G$7:$G102)</f>
        <v>96</v>
      </c>
      <c r="B102" s="365">
        <v>45536</v>
      </c>
      <c r="C102" s="366" t="s">
        <v>708</v>
      </c>
      <c r="D102" s="367" t="str">
        <f>+VLOOKUP(C102,Foundation!$C$8:$D$525,2,FALSE)</f>
        <v>DA+0</v>
      </c>
      <c r="E102" s="367" t="str">
        <f>+VLOOKUP(C102,Foundation!$C$8:$E$493,3,FALSE)</f>
        <v>Sandy</v>
      </c>
      <c r="F102" s="349">
        <v>45554</v>
      </c>
      <c r="G102" s="349">
        <v>45561</v>
      </c>
      <c r="H102" s="369" t="s">
        <v>901</v>
      </c>
      <c r="I102" s="372"/>
      <c r="J102" s="682">
        <f t="shared" si="2"/>
        <v>37.504372000000004</v>
      </c>
      <c r="K102" s="369"/>
      <c r="M102" s="637">
        <f t="shared" si="3"/>
        <v>7</v>
      </c>
    </row>
    <row r="103" spans="1:13" x14ac:dyDescent="0.2">
      <c r="A103" s="371">
        <f>+SUBTOTAL(3,$G$7:$G103)</f>
        <v>97</v>
      </c>
      <c r="B103" s="365">
        <v>45536</v>
      </c>
      <c r="C103" s="366" t="s">
        <v>511</v>
      </c>
      <c r="D103" s="367" t="str">
        <f>+VLOOKUP(C103,Foundation!$C$8:$D$525,2,FALSE)</f>
        <v>DA+0</v>
      </c>
      <c r="E103" s="367" t="str">
        <f>+VLOOKUP(C103,Foundation!$C$8:$E$493,3,FALSE)</f>
        <v>DRY</v>
      </c>
      <c r="F103" s="349">
        <v>45558</v>
      </c>
      <c r="G103" s="349">
        <v>45562</v>
      </c>
      <c r="H103" s="369" t="s">
        <v>593</v>
      </c>
      <c r="I103" s="372"/>
      <c r="J103" s="682">
        <f t="shared" si="2"/>
        <v>37.504372000000004</v>
      </c>
      <c r="K103" s="369"/>
      <c r="M103" s="637">
        <f t="shared" si="3"/>
        <v>4</v>
      </c>
    </row>
    <row r="104" spans="1:13" x14ac:dyDescent="0.2">
      <c r="A104" s="371">
        <f>+SUBTOTAL(3,$G$7:$G104)</f>
        <v>98</v>
      </c>
      <c r="B104" s="365">
        <v>45536</v>
      </c>
      <c r="C104" s="366" t="s">
        <v>158</v>
      </c>
      <c r="D104" s="367" t="str">
        <f>+VLOOKUP(C104,Foundation!$C$8:$D$525,2,FALSE)</f>
        <v>DA+0</v>
      </c>
      <c r="E104" s="367" t="str">
        <f>+VLOOKUP(C104,Foundation!$C$8:$E$493,3,FALSE)</f>
        <v>DFR</v>
      </c>
      <c r="F104" s="349">
        <v>45560</v>
      </c>
      <c r="G104" s="349">
        <v>45564</v>
      </c>
      <c r="H104" s="369" t="s">
        <v>594</v>
      </c>
      <c r="I104" s="372"/>
      <c r="J104" s="682">
        <f t="shared" si="2"/>
        <v>37.504372000000004</v>
      </c>
      <c r="K104" s="369"/>
      <c r="M104" s="637">
        <f t="shared" si="3"/>
        <v>4</v>
      </c>
    </row>
    <row r="105" spans="1:13" x14ac:dyDescent="0.2">
      <c r="A105" s="371">
        <f>+SUBTOTAL(3,$G$7:$G105)</f>
        <v>99</v>
      </c>
      <c r="B105" s="365">
        <v>45536</v>
      </c>
      <c r="C105" s="366" t="s">
        <v>716</v>
      </c>
      <c r="D105" s="367" t="str">
        <f>+VLOOKUP(C105,Foundation!$C$8:$D$525,2,FALSE)</f>
        <v>DA+6</v>
      </c>
      <c r="E105" s="367" t="str">
        <f>+VLOOKUP(C105,Foundation!$C$8:$E$493,3,FALSE)</f>
        <v>Sandy</v>
      </c>
      <c r="F105" s="349">
        <v>45554</v>
      </c>
      <c r="G105" s="349">
        <v>45565</v>
      </c>
      <c r="H105" s="369" t="s">
        <v>893</v>
      </c>
      <c r="I105" s="372"/>
      <c r="J105" s="682">
        <f t="shared" si="2"/>
        <v>45.413028000000004</v>
      </c>
      <c r="K105" s="369"/>
      <c r="M105" s="637">
        <f t="shared" si="3"/>
        <v>11</v>
      </c>
    </row>
    <row r="106" spans="1:13" x14ac:dyDescent="0.2">
      <c r="A106" s="371">
        <f>+SUBTOTAL(3,$G$7:$G106)</f>
        <v>100</v>
      </c>
      <c r="B106" s="365">
        <v>45566</v>
      </c>
      <c r="C106" s="366" t="s">
        <v>751</v>
      </c>
      <c r="D106" s="367" t="str">
        <f>+VLOOKUP(C106,Foundation!$C$8:$D$525,2,FALSE)</f>
        <v>DA+3</v>
      </c>
      <c r="E106" s="367" t="str">
        <f>+VLOOKUP(C106,Foundation!$C$8:$E$493,3,FALSE)</f>
        <v>DFR</v>
      </c>
      <c r="F106" s="349">
        <v>45562</v>
      </c>
      <c r="G106" s="349">
        <v>45566</v>
      </c>
      <c r="H106" s="369" t="s">
        <v>889</v>
      </c>
      <c r="I106" s="372"/>
      <c r="J106" s="682">
        <f t="shared" si="2"/>
        <v>38.847605999999992</v>
      </c>
      <c r="K106" s="369"/>
      <c r="M106" s="637">
        <f t="shared" si="3"/>
        <v>4</v>
      </c>
    </row>
    <row r="107" spans="1:13" x14ac:dyDescent="0.2">
      <c r="A107" s="371">
        <f>+SUBTOTAL(3,$G$7:$G107)</f>
        <v>101</v>
      </c>
      <c r="B107" s="365">
        <v>45566</v>
      </c>
      <c r="C107" s="366" t="s">
        <v>174</v>
      </c>
      <c r="D107" s="367" t="str">
        <f>+VLOOKUP(C107,Foundation!$C$8:$D$525,2,FALSE)</f>
        <v>DA+0</v>
      </c>
      <c r="E107" s="367" t="str">
        <f>+VLOOKUP(C107,Foundation!$C$8:$E$493,3,FALSE)</f>
        <v>DRY</v>
      </c>
      <c r="F107" s="349">
        <v>45563</v>
      </c>
      <c r="G107" s="349">
        <v>45568</v>
      </c>
      <c r="H107" s="369" t="s">
        <v>591</v>
      </c>
      <c r="I107" s="372"/>
      <c r="J107" s="682">
        <f t="shared" si="2"/>
        <v>37.504372000000004</v>
      </c>
      <c r="K107" s="369"/>
      <c r="M107" s="637">
        <f t="shared" si="3"/>
        <v>5</v>
      </c>
    </row>
    <row r="108" spans="1:13" x14ac:dyDescent="0.2">
      <c r="A108" s="371">
        <f>+SUBTOTAL(3,$G$7:$G108)</f>
        <v>102</v>
      </c>
      <c r="B108" s="365">
        <v>45566</v>
      </c>
      <c r="C108" s="373" t="s">
        <v>493</v>
      </c>
      <c r="D108" s="367" t="str">
        <f>+VLOOKUP(C108,Foundation!$C$8:$D$525,2,FALSE)</f>
        <v>DA+3</v>
      </c>
      <c r="E108" s="367" t="str">
        <f>+VLOOKUP(C108,Foundation!$C$8:$E$493,3,FALSE)</f>
        <v>DRY</v>
      </c>
      <c r="F108" s="349">
        <v>45563</v>
      </c>
      <c r="G108" s="349">
        <v>45568</v>
      </c>
      <c r="H108" s="369" t="s">
        <v>596</v>
      </c>
      <c r="I108" s="372"/>
      <c r="J108" s="682">
        <f t="shared" si="2"/>
        <v>38.847605999999992</v>
      </c>
      <c r="K108" s="369"/>
      <c r="M108" s="637">
        <f t="shared" si="3"/>
        <v>5</v>
      </c>
    </row>
    <row r="109" spans="1:13" x14ac:dyDescent="0.2">
      <c r="A109" s="371">
        <f>+SUBTOTAL(3,$G$7:$G109)</f>
        <v>103</v>
      </c>
      <c r="B109" s="365">
        <v>45566</v>
      </c>
      <c r="C109" s="367" t="s">
        <v>709</v>
      </c>
      <c r="D109" s="367" t="str">
        <f>+VLOOKUP(C109,Foundation!$C$8:$D$525,2,FALSE)</f>
        <v>DA+0</v>
      </c>
      <c r="E109" s="367" t="str">
        <f>+VLOOKUP(C109,Foundation!$C$8:$E$493,3,FALSE)</f>
        <v>Sandy</v>
      </c>
      <c r="F109" s="349">
        <v>45561</v>
      </c>
      <c r="G109" s="349">
        <v>45569</v>
      </c>
      <c r="H109" s="369" t="s">
        <v>901</v>
      </c>
      <c r="I109" s="372"/>
      <c r="J109" s="682">
        <f t="shared" si="2"/>
        <v>37.504372000000004</v>
      </c>
      <c r="K109" s="369"/>
      <c r="M109" s="637">
        <f t="shared" si="3"/>
        <v>8</v>
      </c>
    </row>
    <row r="110" spans="1:13" x14ac:dyDescent="0.2">
      <c r="A110" s="371">
        <f>+SUBTOTAL(3,$G$7:$G110)</f>
        <v>104</v>
      </c>
      <c r="B110" s="365">
        <v>45566</v>
      </c>
      <c r="C110" s="367" t="s">
        <v>166</v>
      </c>
      <c r="D110" s="367" t="str">
        <f>+VLOOKUP(C110,Foundation!$C$8:$D$525,2,FALSE)</f>
        <v>DA+3</v>
      </c>
      <c r="E110" s="367" t="str">
        <f>+VLOOKUP(C110,Foundation!$C$8:$E$493,3,FALSE)</f>
        <v>DRY</v>
      </c>
      <c r="F110" s="349">
        <v>45562</v>
      </c>
      <c r="G110" s="349">
        <v>45571</v>
      </c>
      <c r="H110" s="369" t="s">
        <v>598</v>
      </c>
      <c r="I110" s="372"/>
      <c r="J110" s="682">
        <f t="shared" si="2"/>
        <v>38.847605999999992</v>
      </c>
      <c r="K110" s="369"/>
      <c r="M110" s="637">
        <f t="shared" si="3"/>
        <v>9</v>
      </c>
    </row>
    <row r="111" spans="1:13" x14ac:dyDescent="0.2">
      <c r="A111" s="371">
        <f>+SUBTOTAL(3,$G$7:$G111)</f>
        <v>105</v>
      </c>
      <c r="B111" s="365">
        <v>45566</v>
      </c>
      <c r="C111" s="347" t="s">
        <v>480</v>
      </c>
      <c r="D111" s="367" t="str">
        <f>+VLOOKUP(C111,Foundation!$C$8:$D$525,2,FALSE)</f>
        <v>DA+0</v>
      </c>
      <c r="E111" s="367" t="str">
        <f>+VLOOKUP(C111,Foundation!$C$8:$E$493,3,FALSE)</f>
        <v>DRY</v>
      </c>
      <c r="F111" s="349">
        <v>45562</v>
      </c>
      <c r="G111" s="349">
        <v>45572</v>
      </c>
      <c r="H111" s="369" t="s">
        <v>603</v>
      </c>
      <c r="I111" s="372"/>
      <c r="J111" s="682">
        <f t="shared" si="2"/>
        <v>37.504372000000004</v>
      </c>
      <c r="K111" s="369"/>
      <c r="M111" s="637">
        <f t="shared" si="3"/>
        <v>10</v>
      </c>
    </row>
    <row r="112" spans="1:13" x14ac:dyDescent="0.2">
      <c r="A112" s="371">
        <f>+SUBTOTAL(3,$G$7:$G112)</f>
        <v>106</v>
      </c>
      <c r="B112" s="365">
        <v>45566</v>
      </c>
      <c r="C112" s="366" t="s">
        <v>92</v>
      </c>
      <c r="D112" s="367" t="str">
        <f>+VLOOKUP(C112,Foundation!$C$8:$D$525,2,FALSE)</f>
        <v>DB2+0</v>
      </c>
      <c r="E112" s="367" t="str">
        <f>+VLOOKUP(C112,Foundation!$C$8:$E$493,3,FALSE)</f>
        <v>Sandy</v>
      </c>
      <c r="F112" s="349">
        <v>45567</v>
      </c>
      <c r="G112" s="349">
        <v>45572</v>
      </c>
      <c r="H112" s="369" t="s">
        <v>889</v>
      </c>
      <c r="I112" s="372"/>
      <c r="J112" s="682">
        <f t="shared" si="2"/>
        <v>57.597240999999997</v>
      </c>
      <c r="K112" s="369"/>
      <c r="M112" s="637">
        <f t="shared" si="3"/>
        <v>5</v>
      </c>
    </row>
    <row r="113" spans="1:13" x14ac:dyDescent="0.2">
      <c r="A113" s="371">
        <f>+SUBTOTAL(3,$G$7:$G113)</f>
        <v>107</v>
      </c>
      <c r="B113" s="365">
        <v>45566</v>
      </c>
      <c r="C113" s="347" t="s">
        <v>717</v>
      </c>
      <c r="D113" s="367" t="str">
        <f>+VLOOKUP(C113,Foundation!$C$8:$D$525,2,FALSE)</f>
        <v>DA+3</v>
      </c>
      <c r="E113" s="367" t="str">
        <f>+VLOOKUP(C113,Foundation!$C$8:$E$493,3,FALSE)</f>
        <v>Sandy</v>
      </c>
      <c r="F113" s="349">
        <v>45566</v>
      </c>
      <c r="G113" s="349">
        <v>45572</v>
      </c>
      <c r="H113" s="369" t="s">
        <v>893</v>
      </c>
      <c r="I113" s="372"/>
      <c r="J113" s="682">
        <f t="shared" si="2"/>
        <v>38.847605999999992</v>
      </c>
      <c r="K113" s="369"/>
      <c r="M113" s="637">
        <f t="shared" si="3"/>
        <v>6</v>
      </c>
    </row>
    <row r="114" spans="1:13" x14ac:dyDescent="0.2">
      <c r="A114" s="371">
        <f>+SUBTOTAL(3,$G$7:$G114)</f>
        <v>108</v>
      </c>
      <c r="B114" s="365">
        <v>45566</v>
      </c>
      <c r="C114" s="374" t="s">
        <v>161</v>
      </c>
      <c r="D114" s="367" t="str">
        <f>+VLOOKUP(C114,Foundation!$C$8:$D$525,2,FALSE)</f>
        <v>DA+0</v>
      </c>
      <c r="E114" s="367" t="str">
        <f>+VLOOKUP(C114,Foundation!$C$8:$E$493,3,FALSE)</f>
        <v>DRY</v>
      </c>
      <c r="F114" s="349">
        <v>45570</v>
      </c>
      <c r="G114" s="349">
        <v>45573</v>
      </c>
      <c r="H114" s="369" t="s">
        <v>594</v>
      </c>
      <c r="I114" s="372"/>
      <c r="J114" s="682">
        <f t="shared" si="2"/>
        <v>37.504372000000004</v>
      </c>
      <c r="K114" s="369"/>
      <c r="M114" s="637">
        <f t="shared" si="3"/>
        <v>3</v>
      </c>
    </row>
    <row r="115" spans="1:13" x14ac:dyDescent="0.2">
      <c r="A115" s="371">
        <f>+SUBTOTAL(3,$G$7:$G115)</f>
        <v>109</v>
      </c>
      <c r="B115" s="365">
        <v>45566</v>
      </c>
      <c r="C115" s="373" t="s">
        <v>508</v>
      </c>
      <c r="D115" s="367" t="str">
        <f>+VLOOKUP(C115,Foundation!$C$8:$D$525,2,FALSE)</f>
        <v>DA+0</v>
      </c>
      <c r="E115" s="367" t="str">
        <f>+VLOOKUP(C115,Foundation!$C$8:$E$493,3,FALSE)</f>
        <v>DRY</v>
      </c>
      <c r="F115" s="349">
        <v>45569</v>
      </c>
      <c r="G115" s="349">
        <v>45573</v>
      </c>
      <c r="H115" s="369" t="s">
        <v>593</v>
      </c>
      <c r="I115" s="372"/>
      <c r="J115" s="682">
        <f t="shared" si="2"/>
        <v>37.504372000000004</v>
      </c>
      <c r="K115" s="369"/>
      <c r="M115" s="637">
        <f t="shared" si="3"/>
        <v>4</v>
      </c>
    </row>
    <row r="116" spans="1:13" x14ac:dyDescent="0.2">
      <c r="A116" s="371">
        <f>+SUBTOTAL(3,$G$7:$G116)</f>
        <v>110</v>
      </c>
      <c r="B116" s="365">
        <v>45566</v>
      </c>
      <c r="C116" s="373" t="s">
        <v>471</v>
      </c>
      <c r="D116" s="367" t="str">
        <f>+VLOOKUP(C116,Foundation!$C$8:$D$525,2,FALSE)</f>
        <v>DA+3</v>
      </c>
      <c r="E116" s="367" t="str">
        <f>+VLOOKUP(C116,Foundation!$C$8:$E$493,3,FALSE)</f>
        <v>DFR</v>
      </c>
      <c r="F116" s="349">
        <v>45572</v>
      </c>
      <c r="G116" s="349">
        <v>45575</v>
      </c>
      <c r="H116" s="369" t="s">
        <v>597</v>
      </c>
      <c r="I116" s="372"/>
      <c r="J116" s="682">
        <f t="shared" si="2"/>
        <v>38.847605999999992</v>
      </c>
      <c r="K116" s="369"/>
      <c r="M116" s="637">
        <f t="shared" si="3"/>
        <v>3</v>
      </c>
    </row>
    <row r="117" spans="1:13" x14ac:dyDescent="0.2">
      <c r="A117" s="371">
        <f>+SUBTOTAL(3,$G$7:$G117)</f>
        <v>111</v>
      </c>
      <c r="B117" s="365">
        <v>45566</v>
      </c>
      <c r="C117" s="373" t="s">
        <v>502</v>
      </c>
      <c r="D117" s="367" t="str">
        <f>+VLOOKUP(C117,Foundation!$C$8:$D$525,2,FALSE)</f>
        <v>DA+3</v>
      </c>
      <c r="E117" s="367" t="str">
        <f>+VLOOKUP(C117,Foundation!$C$8:$E$493,3,FALSE)</f>
        <v>DRY</v>
      </c>
      <c r="F117" s="349">
        <v>45570</v>
      </c>
      <c r="G117" s="349">
        <v>45575</v>
      </c>
      <c r="H117" s="369" t="s">
        <v>591</v>
      </c>
      <c r="I117" s="372"/>
      <c r="J117" s="682">
        <f t="shared" si="2"/>
        <v>38.847605999999992</v>
      </c>
      <c r="K117" s="369"/>
      <c r="M117" s="637">
        <f t="shared" si="3"/>
        <v>5</v>
      </c>
    </row>
    <row r="118" spans="1:13" x14ac:dyDescent="0.2">
      <c r="A118" s="371">
        <f>+SUBTOTAL(3,$G$7:$G118)</f>
        <v>112</v>
      </c>
      <c r="B118" s="365">
        <v>45566</v>
      </c>
      <c r="C118" s="373" t="s">
        <v>697</v>
      </c>
      <c r="D118" s="367" t="str">
        <f>+VLOOKUP(C118,Foundation!$C$8:$D$525,2,FALSE)</f>
        <v>DA+6</v>
      </c>
      <c r="E118" s="367" t="str">
        <f>+VLOOKUP(C118,Foundation!$C$8:$E$493,3,FALSE)</f>
        <v>Sandy</v>
      </c>
      <c r="F118" s="349">
        <v>45572</v>
      </c>
      <c r="G118" s="349">
        <v>45580</v>
      </c>
      <c r="H118" s="369" t="s">
        <v>884</v>
      </c>
      <c r="I118" s="372"/>
      <c r="J118" s="682">
        <f t="shared" si="2"/>
        <v>45.413028000000004</v>
      </c>
      <c r="K118" s="369"/>
      <c r="M118" s="637">
        <f t="shared" si="3"/>
        <v>8</v>
      </c>
    </row>
    <row r="119" spans="1:13" x14ac:dyDescent="0.2">
      <c r="A119" s="371">
        <f>+SUBTOTAL(3,$G$7:$G119)</f>
        <v>113</v>
      </c>
      <c r="B119" s="365">
        <v>45566</v>
      </c>
      <c r="C119" s="373" t="s">
        <v>704</v>
      </c>
      <c r="D119" s="367" t="str">
        <f>+VLOOKUP(C119,Foundation!$C$8:$D$525,2,FALSE)</f>
        <v>DA+9</v>
      </c>
      <c r="E119" s="367" t="str">
        <f>+VLOOKUP(C119,Foundation!$C$8:$E$493,3,FALSE)</f>
        <v>Sandy</v>
      </c>
      <c r="F119" s="349">
        <v>45572</v>
      </c>
      <c r="G119" s="349">
        <v>45581</v>
      </c>
      <c r="H119" s="369" t="s">
        <v>901</v>
      </c>
      <c r="I119" s="372"/>
      <c r="J119" s="682">
        <f t="shared" si="2"/>
        <v>47.184350000000002</v>
      </c>
      <c r="K119" s="369"/>
      <c r="M119" s="637">
        <f t="shared" si="3"/>
        <v>9</v>
      </c>
    </row>
    <row r="120" spans="1:13" x14ac:dyDescent="0.2">
      <c r="A120" s="371">
        <f>+SUBTOTAL(3,$G$7:$G120)</f>
        <v>114</v>
      </c>
      <c r="B120" s="365">
        <v>45566</v>
      </c>
      <c r="C120" s="373" t="s">
        <v>467</v>
      </c>
      <c r="D120" s="367" t="str">
        <f>+VLOOKUP(C120,Foundation!$C$8:$D$525,2,FALSE)</f>
        <v>DA+3</v>
      </c>
      <c r="E120" s="367" t="str">
        <f>+VLOOKUP(C120,Foundation!$C$8:$E$493,3,FALSE)</f>
        <v>DFR</v>
      </c>
      <c r="F120" s="349">
        <v>45577</v>
      </c>
      <c r="G120" s="349">
        <v>45582</v>
      </c>
      <c r="H120" s="369" t="s">
        <v>594</v>
      </c>
      <c r="I120" s="372"/>
      <c r="J120" s="682">
        <f t="shared" si="2"/>
        <v>38.847605999999992</v>
      </c>
      <c r="K120" s="369"/>
      <c r="M120" s="637">
        <f t="shared" si="3"/>
        <v>5</v>
      </c>
    </row>
    <row r="121" spans="1:13" x14ac:dyDescent="0.2">
      <c r="A121" s="371">
        <f>+SUBTOTAL(3,$G$7:$G121)</f>
        <v>115</v>
      </c>
      <c r="B121" s="365">
        <v>45566</v>
      </c>
      <c r="C121" s="374" t="s">
        <v>699</v>
      </c>
      <c r="D121" s="367" t="str">
        <f>+VLOOKUP(C121,Foundation!$C$8:$D$525,2,FALSE)</f>
        <v>DA+6</v>
      </c>
      <c r="E121" s="367" t="str">
        <f>+VLOOKUP(C121,Foundation!$C$8:$E$493,3,FALSE)</f>
        <v>Sandy</v>
      </c>
      <c r="F121" s="349">
        <v>45578</v>
      </c>
      <c r="G121" s="349">
        <v>45583</v>
      </c>
      <c r="H121" s="369" t="s">
        <v>884</v>
      </c>
      <c r="I121" s="372"/>
      <c r="J121" s="682">
        <f t="shared" si="2"/>
        <v>45.413028000000004</v>
      </c>
      <c r="K121" s="369"/>
      <c r="M121" s="637">
        <f t="shared" si="3"/>
        <v>5</v>
      </c>
    </row>
    <row r="122" spans="1:13" x14ac:dyDescent="0.2">
      <c r="A122" s="371">
        <f>+SUBTOTAL(3,$G$7:$G122)</f>
        <v>116</v>
      </c>
      <c r="B122" s="365">
        <v>45566</v>
      </c>
      <c r="C122" s="374" t="s">
        <v>503</v>
      </c>
      <c r="D122" s="367" t="str">
        <f>+VLOOKUP(C122,Foundation!$C$8:$D$525,2,FALSE)</f>
        <v>DA+6</v>
      </c>
      <c r="E122" s="367" t="str">
        <f>+VLOOKUP(C122,Foundation!$C$8:$E$493,3,FALSE)</f>
        <v>DRY</v>
      </c>
      <c r="F122" s="349">
        <v>45576</v>
      </c>
      <c r="G122" s="349">
        <v>45584</v>
      </c>
      <c r="H122" s="369" t="s">
        <v>591</v>
      </c>
      <c r="I122" s="372"/>
      <c r="J122" s="682">
        <f t="shared" si="2"/>
        <v>45.413028000000004</v>
      </c>
      <c r="K122" s="369"/>
      <c r="M122" s="637">
        <f t="shared" si="3"/>
        <v>8</v>
      </c>
    </row>
    <row r="123" spans="1:13" x14ac:dyDescent="0.2">
      <c r="A123" s="371">
        <f>+SUBTOTAL(3,$G$7:$G123)</f>
        <v>117</v>
      </c>
      <c r="B123" s="365">
        <v>45566</v>
      </c>
      <c r="C123" s="373" t="s">
        <v>688</v>
      </c>
      <c r="D123" s="367" t="str">
        <f>+VLOOKUP(C123,Foundation!$C$8:$D$525,2,FALSE)</f>
        <v>DC2+0</v>
      </c>
      <c r="E123" s="367" t="str">
        <f>+VLOOKUP(C123,Foundation!$C$8:$E$493,3,FALSE)</f>
        <v>Sandy</v>
      </c>
      <c r="F123" s="349">
        <v>45563</v>
      </c>
      <c r="G123" s="349">
        <v>45584</v>
      </c>
      <c r="H123" s="369" t="s">
        <v>902</v>
      </c>
      <c r="I123" s="372"/>
      <c r="J123" s="682">
        <f t="shared" si="2"/>
        <v>66.381106999999986</v>
      </c>
      <c r="K123" s="369"/>
      <c r="M123" s="637">
        <f t="shared" si="3"/>
        <v>21</v>
      </c>
    </row>
    <row r="124" spans="1:13" x14ac:dyDescent="0.2">
      <c r="A124" s="371">
        <f>+SUBTOTAL(3,$G$7:$G124)</f>
        <v>118</v>
      </c>
      <c r="B124" s="365">
        <v>45566</v>
      </c>
      <c r="C124" s="373" t="s">
        <v>718</v>
      </c>
      <c r="D124" s="367" t="str">
        <f>+VLOOKUP(C124,Foundation!$C$8:$D$525,2,FALSE)</f>
        <v>DA+6</v>
      </c>
      <c r="E124" s="367" t="str">
        <f>+VLOOKUP(C124,Foundation!$C$8:$E$493,3,FALSE)</f>
        <v>Sandy</v>
      </c>
      <c r="F124" s="349">
        <v>45573</v>
      </c>
      <c r="G124" s="349">
        <v>45584</v>
      </c>
      <c r="H124" s="369" t="s">
        <v>893</v>
      </c>
      <c r="I124" s="372"/>
      <c r="J124" s="682">
        <f t="shared" si="2"/>
        <v>45.413028000000004</v>
      </c>
      <c r="K124" s="369"/>
      <c r="M124" s="637">
        <f t="shared" si="3"/>
        <v>11</v>
      </c>
    </row>
    <row r="125" spans="1:13" x14ac:dyDescent="0.2">
      <c r="A125" s="371">
        <f>+SUBTOTAL(3,$G$7:$G125)</f>
        <v>119</v>
      </c>
      <c r="B125" s="365">
        <v>45566</v>
      </c>
      <c r="C125" s="373" t="s">
        <v>855</v>
      </c>
      <c r="D125" s="367" t="str">
        <f>+VLOOKUP(C125,Foundation!$C$8:$D$525,2,FALSE)</f>
        <v>DA+0</v>
      </c>
      <c r="E125" s="367" t="str">
        <f>+VLOOKUP(C125,Foundation!$C$8:$E$493,3,FALSE)</f>
        <v>DRY</v>
      </c>
      <c r="F125" s="349">
        <v>45575</v>
      </c>
      <c r="G125" s="349">
        <v>45585</v>
      </c>
      <c r="H125" s="369" t="s">
        <v>892</v>
      </c>
      <c r="I125" s="372"/>
      <c r="J125" s="682">
        <f t="shared" si="2"/>
        <v>37.504372000000004</v>
      </c>
      <c r="K125" s="369"/>
      <c r="M125" s="637">
        <f t="shared" si="3"/>
        <v>10</v>
      </c>
    </row>
    <row r="126" spans="1:13" x14ac:dyDescent="0.2">
      <c r="A126" s="371">
        <f>+SUBTOTAL(3,$G$7:$G126)</f>
        <v>120</v>
      </c>
      <c r="B126" s="365">
        <v>45566</v>
      </c>
      <c r="C126" s="373" t="s">
        <v>160</v>
      </c>
      <c r="D126" s="367" t="str">
        <f>+VLOOKUP(C126,Foundation!$C$8:$D$525,2,FALSE)</f>
        <v>DA+3</v>
      </c>
      <c r="E126" s="367" t="str">
        <f>+VLOOKUP(C126,Foundation!$C$8:$E$493,3,FALSE)</f>
        <v>DFR</v>
      </c>
      <c r="F126" s="349">
        <v>45584</v>
      </c>
      <c r="G126" s="349">
        <v>45587</v>
      </c>
      <c r="H126" s="369" t="s">
        <v>594</v>
      </c>
      <c r="I126" s="372"/>
      <c r="J126" s="682">
        <f t="shared" si="2"/>
        <v>38.847605999999992</v>
      </c>
      <c r="K126" s="369"/>
      <c r="M126" s="637">
        <f t="shared" si="3"/>
        <v>3</v>
      </c>
    </row>
    <row r="127" spans="1:13" x14ac:dyDescent="0.2">
      <c r="A127" s="371">
        <f>+SUBTOTAL(3,$G$7:$G127)</f>
        <v>121</v>
      </c>
      <c r="B127" s="365">
        <v>45566</v>
      </c>
      <c r="C127" s="373" t="s">
        <v>698</v>
      </c>
      <c r="D127" s="367" t="str">
        <f>+VLOOKUP(C127,Foundation!$C$8:$D$525,2,FALSE)</f>
        <v>DA+9</v>
      </c>
      <c r="E127" s="367" t="str">
        <f>+VLOOKUP(C127,Foundation!$C$8:$E$493,3,FALSE)</f>
        <v>Sandy</v>
      </c>
      <c r="F127" s="349">
        <v>45583</v>
      </c>
      <c r="G127" s="349">
        <v>45589</v>
      </c>
      <c r="H127" s="369" t="s">
        <v>884</v>
      </c>
      <c r="I127" s="372"/>
      <c r="J127" s="682">
        <f t="shared" si="2"/>
        <v>47.184350000000002</v>
      </c>
      <c r="K127" s="369"/>
      <c r="M127" s="637">
        <f t="shared" si="3"/>
        <v>6</v>
      </c>
    </row>
    <row r="128" spans="1:13" x14ac:dyDescent="0.2">
      <c r="A128" s="371">
        <f>+SUBTOTAL(3,$G$7:$G128)</f>
        <v>122</v>
      </c>
      <c r="B128" s="365">
        <v>45566</v>
      </c>
      <c r="C128" s="373" t="s">
        <v>817</v>
      </c>
      <c r="D128" s="367" t="str">
        <f>+VLOOKUP(C128,Foundation!$C$8:$D$525,2,FALSE)</f>
        <v>DA+3</v>
      </c>
      <c r="E128" s="367" t="str">
        <f>+VLOOKUP(C128,Foundation!$C$8:$E$493,3,FALSE)</f>
        <v>DRY</v>
      </c>
      <c r="F128" s="349">
        <v>45585</v>
      </c>
      <c r="G128" s="349">
        <v>45589</v>
      </c>
      <c r="H128" s="369" t="s">
        <v>888</v>
      </c>
      <c r="I128" s="372"/>
      <c r="J128" s="682">
        <f t="shared" si="2"/>
        <v>38.847605999999992</v>
      </c>
      <c r="K128" s="369"/>
      <c r="M128" s="637">
        <f t="shared" si="3"/>
        <v>4</v>
      </c>
    </row>
    <row r="129" spans="1:13" x14ac:dyDescent="0.2">
      <c r="A129" s="371">
        <f>+SUBTOTAL(3,$G$7:$G129)</f>
        <v>123</v>
      </c>
      <c r="B129" s="365">
        <v>45566</v>
      </c>
      <c r="C129" s="373" t="s">
        <v>499</v>
      </c>
      <c r="D129" s="367" t="str">
        <f>+VLOOKUP(C129,Foundation!$C$8:$D$525,2,FALSE)</f>
        <v>DA+0</v>
      </c>
      <c r="E129" s="367" t="str">
        <f>+VLOOKUP(C129,Foundation!$C$8:$E$493,3,FALSE)</f>
        <v>DRY</v>
      </c>
      <c r="F129" s="349">
        <v>45585</v>
      </c>
      <c r="G129" s="349">
        <v>45591</v>
      </c>
      <c r="H129" s="369" t="s">
        <v>591</v>
      </c>
      <c r="I129" s="372"/>
      <c r="J129" s="682">
        <f t="shared" si="2"/>
        <v>37.504372000000004</v>
      </c>
      <c r="K129" s="369"/>
      <c r="M129" s="637">
        <f t="shared" si="3"/>
        <v>6</v>
      </c>
    </row>
    <row r="130" spans="1:13" x14ac:dyDescent="0.2">
      <c r="A130" s="371">
        <f>+SUBTOTAL(3,$G$7:$G130)</f>
        <v>124</v>
      </c>
      <c r="B130" s="365">
        <v>45566</v>
      </c>
      <c r="C130" s="373" t="s">
        <v>512</v>
      </c>
      <c r="D130" s="367" t="str">
        <f>+VLOOKUP(C130,Foundation!$C$8:$D$525,2,FALSE)</f>
        <v>DC2+0</v>
      </c>
      <c r="E130" s="367" t="str">
        <f>+VLOOKUP(C130,Foundation!$C$8:$E$493,3,FALSE)</f>
        <v>DRY</v>
      </c>
      <c r="F130" s="349">
        <v>45584</v>
      </c>
      <c r="G130" s="349">
        <v>45591</v>
      </c>
      <c r="H130" s="369" t="s">
        <v>593</v>
      </c>
      <c r="I130" s="372"/>
      <c r="J130" s="682">
        <f t="shared" si="2"/>
        <v>66.381106999999986</v>
      </c>
      <c r="K130" s="369"/>
      <c r="M130" s="637">
        <f t="shared" si="3"/>
        <v>7</v>
      </c>
    </row>
    <row r="131" spans="1:13" x14ac:dyDescent="0.2">
      <c r="A131" s="371">
        <f>+SUBTOTAL(3,$G$7:$G131)</f>
        <v>125</v>
      </c>
      <c r="B131" s="365">
        <v>45566</v>
      </c>
      <c r="C131" s="373" t="s">
        <v>760</v>
      </c>
      <c r="D131" s="367" t="str">
        <f>+VLOOKUP(C131,Foundation!$C$8:$D$525,2,FALSE)</f>
        <v>DA+6</v>
      </c>
      <c r="E131" s="367" t="str">
        <f>+VLOOKUP(C131,Foundation!$C$8:$E$493,3,FALSE)</f>
        <v>DFR</v>
      </c>
      <c r="F131" s="349">
        <v>45582</v>
      </c>
      <c r="G131" s="349">
        <v>45591</v>
      </c>
      <c r="H131" s="369" t="s">
        <v>901</v>
      </c>
      <c r="I131" s="372"/>
      <c r="J131" s="682">
        <f t="shared" si="2"/>
        <v>45.413028000000004</v>
      </c>
      <c r="K131" s="369"/>
      <c r="M131" s="637">
        <f t="shared" si="3"/>
        <v>9</v>
      </c>
    </row>
    <row r="132" spans="1:13" s="376" customFormat="1" x14ac:dyDescent="0.2">
      <c r="A132" s="371">
        <f>+SUBTOTAL(3,$G$7:$G132)</f>
        <v>126</v>
      </c>
      <c r="B132" s="365">
        <v>45566</v>
      </c>
      <c r="C132" s="373" t="s">
        <v>497</v>
      </c>
      <c r="D132" s="367" t="str">
        <f>+VLOOKUP(C132,Foundation!$C$8:$D$525,2,FALSE)</f>
        <v>DC1+0</v>
      </c>
      <c r="E132" s="367" t="str">
        <f>+VLOOKUP(C132,Foundation!$C$8:$E$493,3,FALSE)</f>
        <v>DRY</v>
      </c>
      <c r="F132" s="349">
        <v>45583</v>
      </c>
      <c r="G132" s="349">
        <v>45592</v>
      </c>
      <c r="H132" s="369" t="s">
        <v>596</v>
      </c>
      <c r="I132" s="372"/>
      <c r="J132" s="682">
        <f t="shared" si="2"/>
        <v>66.381106999999986</v>
      </c>
      <c r="K132" s="369"/>
      <c r="L132" s="357"/>
      <c r="M132" s="637">
        <f t="shared" si="3"/>
        <v>9</v>
      </c>
    </row>
    <row r="133" spans="1:13" s="376" customFormat="1" x14ac:dyDescent="0.2">
      <c r="A133" s="371">
        <f>+SUBTOTAL(3,$G$7:$G133)</f>
        <v>127</v>
      </c>
      <c r="B133" s="365">
        <v>45566</v>
      </c>
      <c r="C133" s="373" t="s">
        <v>504</v>
      </c>
      <c r="D133" s="367" t="str">
        <f>+VLOOKUP(C133,Foundation!$C$8:$D$525,2,FALSE)</f>
        <v>DA+0</v>
      </c>
      <c r="E133" s="367" t="str">
        <f>+VLOOKUP(C133,Foundation!$C$8:$E$493,3,FALSE)</f>
        <v>DRY</v>
      </c>
      <c r="F133" s="349">
        <v>45586</v>
      </c>
      <c r="G133" s="349">
        <v>45592</v>
      </c>
      <c r="H133" s="369" t="s">
        <v>597</v>
      </c>
      <c r="I133" s="372"/>
      <c r="J133" s="682">
        <f t="shared" si="2"/>
        <v>37.504372000000004</v>
      </c>
      <c r="K133" s="369"/>
      <c r="L133" s="357"/>
      <c r="M133" s="637">
        <f t="shared" si="3"/>
        <v>6</v>
      </c>
    </row>
    <row r="134" spans="1:13" x14ac:dyDescent="0.2">
      <c r="A134" s="371">
        <f>+SUBTOTAL(3,$G$7:$G134)</f>
        <v>128</v>
      </c>
      <c r="B134" s="365">
        <v>45566</v>
      </c>
      <c r="C134" s="373" t="s">
        <v>854</v>
      </c>
      <c r="D134" s="367" t="str">
        <f>+VLOOKUP(C134,Foundation!$C$8:$D$525,2,FALSE)</f>
        <v>DA+0</v>
      </c>
      <c r="E134" s="367" t="str">
        <f>+VLOOKUP(C134,Foundation!$C$8:$E$493,3,FALSE)</f>
        <v>DRY</v>
      </c>
      <c r="F134" s="349">
        <v>45586</v>
      </c>
      <c r="G134" s="349">
        <v>45594</v>
      </c>
      <c r="H134" s="369" t="s">
        <v>892</v>
      </c>
      <c r="I134" s="372"/>
      <c r="J134" s="682">
        <f t="shared" si="2"/>
        <v>37.504372000000004</v>
      </c>
      <c r="K134" s="369"/>
      <c r="M134" s="637">
        <f t="shared" si="3"/>
        <v>8</v>
      </c>
    </row>
    <row r="135" spans="1:13" x14ac:dyDescent="0.2">
      <c r="A135" s="371">
        <f>+SUBTOTAL(3,$G$7:$G135)</f>
        <v>129</v>
      </c>
      <c r="B135" s="365">
        <v>45566</v>
      </c>
      <c r="C135" s="373" t="s">
        <v>700</v>
      </c>
      <c r="D135" s="367" t="str">
        <f>+VLOOKUP(C135,Foundation!$C$8:$D$525,2,FALSE)</f>
        <v>DA+9</v>
      </c>
      <c r="E135" s="367" t="str">
        <f>+VLOOKUP(C135,Foundation!$C$8:$E$493,3,FALSE)</f>
        <v>Sandy</v>
      </c>
      <c r="F135" s="349">
        <v>45589</v>
      </c>
      <c r="G135" s="349">
        <v>45595</v>
      </c>
      <c r="H135" s="369" t="s">
        <v>884</v>
      </c>
      <c r="I135" s="372"/>
      <c r="J135" s="682">
        <f t="shared" si="2"/>
        <v>47.184350000000002</v>
      </c>
      <c r="K135" s="369"/>
      <c r="M135" s="637">
        <f t="shared" si="3"/>
        <v>6</v>
      </c>
    </row>
    <row r="136" spans="1:13" s="376" customFormat="1" x14ac:dyDescent="0.2">
      <c r="A136" s="371">
        <f>+SUBTOTAL(3,$G$7:$G136)</f>
        <v>130</v>
      </c>
      <c r="B136" s="365">
        <v>45597</v>
      </c>
      <c r="C136" s="375" t="s">
        <v>742</v>
      </c>
      <c r="D136" s="367" t="str">
        <f>+VLOOKUP(C136,Foundation!$C$8:$D$525,2,FALSE)</f>
        <v>DA+0</v>
      </c>
      <c r="E136" s="367" t="str">
        <f>+VLOOKUP(C136,Foundation!$C$8:$E$493,3,FALSE)</f>
        <v>Sandy</v>
      </c>
      <c r="F136" s="349">
        <v>45588</v>
      </c>
      <c r="G136" s="349">
        <v>45597</v>
      </c>
      <c r="H136" s="369" t="s">
        <v>891</v>
      </c>
      <c r="I136" s="372"/>
      <c r="J136" s="682">
        <f t="shared" ref="J136:J199" si="4">+VLOOKUP(D136,$AB$7:$AC$35,2,FALSE)</f>
        <v>37.504372000000004</v>
      </c>
      <c r="K136" s="369"/>
      <c r="L136" s="357"/>
      <c r="M136" s="637">
        <f t="shared" ref="M136:M199" si="5">G136-F136</f>
        <v>9</v>
      </c>
    </row>
    <row r="137" spans="1:13" x14ac:dyDescent="0.2">
      <c r="A137" s="371">
        <f>+SUBTOTAL(3,$G$7:$G137)</f>
        <v>131</v>
      </c>
      <c r="B137" s="365">
        <v>45597</v>
      </c>
      <c r="C137" s="373" t="s">
        <v>171</v>
      </c>
      <c r="D137" s="367" t="str">
        <f>+VLOOKUP(C137,Foundation!$C$8:$D$525,2,FALSE)</f>
        <v>DB1+0</v>
      </c>
      <c r="E137" s="367" t="str">
        <f>+VLOOKUP(C137,Foundation!$C$8:$E$493,3,FALSE)</f>
        <v>DRY</v>
      </c>
      <c r="F137" s="349">
        <v>45581</v>
      </c>
      <c r="G137" s="349">
        <v>45598</v>
      </c>
      <c r="H137" s="369" t="s">
        <v>603</v>
      </c>
      <c r="I137" s="372"/>
      <c r="J137" s="682">
        <f t="shared" si="4"/>
        <v>57.597240999999997</v>
      </c>
      <c r="K137" s="369"/>
      <c r="M137" s="637">
        <f t="shared" si="5"/>
        <v>17</v>
      </c>
    </row>
    <row r="138" spans="1:13" x14ac:dyDescent="0.2">
      <c r="A138" s="371">
        <f>+SUBTOTAL(3,$G$7:$G138)</f>
        <v>132</v>
      </c>
      <c r="B138" s="365">
        <v>45597</v>
      </c>
      <c r="C138" s="373" t="s">
        <v>218</v>
      </c>
      <c r="D138" s="367" t="str">
        <f>+VLOOKUP(C138,Foundation!$C$8:$D$525,2,FALSE)</f>
        <v>DA+3</v>
      </c>
      <c r="E138" s="367" t="str">
        <f>+VLOOKUP(C138,Foundation!$C$8:$E$493,3,FALSE)</f>
        <v>DFR</v>
      </c>
      <c r="F138" s="349">
        <v>45592</v>
      </c>
      <c r="G138" s="349">
        <v>45598</v>
      </c>
      <c r="H138" s="369" t="s">
        <v>901</v>
      </c>
      <c r="I138" s="372"/>
      <c r="J138" s="682">
        <f t="shared" si="4"/>
        <v>38.847605999999992</v>
      </c>
      <c r="K138" s="369"/>
      <c r="M138" s="637">
        <f t="shared" si="5"/>
        <v>6</v>
      </c>
    </row>
    <row r="139" spans="1:13" x14ac:dyDescent="0.2">
      <c r="A139" s="371">
        <f>+SUBTOTAL(3,$G$7:$G139)</f>
        <v>133</v>
      </c>
      <c r="B139" s="365">
        <v>45597</v>
      </c>
      <c r="C139" s="373" t="s">
        <v>703</v>
      </c>
      <c r="D139" s="367" t="str">
        <f>+VLOOKUP(C139,Foundation!$C$8:$D$525,2,FALSE)</f>
        <v>DA+0</v>
      </c>
      <c r="E139" s="367" t="str">
        <f>+VLOOKUP(C139,Foundation!$C$8:$E$493,3,FALSE)</f>
        <v>Sandy</v>
      </c>
      <c r="F139" s="349">
        <v>45597</v>
      </c>
      <c r="G139" s="349">
        <v>45600</v>
      </c>
      <c r="H139" s="369" t="s">
        <v>884</v>
      </c>
      <c r="I139" s="372"/>
      <c r="J139" s="682">
        <f t="shared" si="4"/>
        <v>37.504372000000004</v>
      </c>
      <c r="K139" s="369"/>
      <c r="M139" s="637">
        <f t="shared" si="5"/>
        <v>3</v>
      </c>
    </row>
    <row r="140" spans="1:13" x14ac:dyDescent="0.2">
      <c r="A140" s="371">
        <f>+SUBTOTAL(3,$G$7:$G140)</f>
        <v>134</v>
      </c>
      <c r="B140" s="365">
        <v>45597</v>
      </c>
      <c r="C140" s="373" t="s">
        <v>163</v>
      </c>
      <c r="D140" s="367" t="str">
        <f>+VLOOKUP(C140,Foundation!$C$8:$D$525,2,FALSE)</f>
        <v>DA+3</v>
      </c>
      <c r="E140" s="367" t="str">
        <f>+VLOOKUP(C140,Foundation!$C$8:$E$493,3,FALSE)</f>
        <v>DRY</v>
      </c>
      <c r="F140" s="349">
        <v>45598</v>
      </c>
      <c r="G140" s="349">
        <v>45601</v>
      </c>
      <c r="H140" s="369" t="s">
        <v>594</v>
      </c>
      <c r="I140" s="372"/>
      <c r="J140" s="682">
        <f t="shared" si="4"/>
        <v>38.847605999999992</v>
      </c>
      <c r="K140" s="369"/>
      <c r="M140" s="637">
        <f t="shared" si="5"/>
        <v>3</v>
      </c>
    </row>
    <row r="141" spans="1:13" x14ac:dyDescent="0.2">
      <c r="A141" s="371">
        <f>+SUBTOTAL(3,$G$7:$G141)</f>
        <v>135</v>
      </c>
      <c r="B141" s="365">
        <v>45597</v>
      </c>
      <c r="C141" s="373" t="s">
        <v>479</v>
      </c>
      <c r="D141" s="367" t="str">
        <f>+VLOOKUP(C141,Foundation!$C$8:$D$525,2,FALSE)</f>
        <v>DA+3</v>
      </c>
      <c r="E141" s="367" t="str">
        <f>+VLOOKUP(C141,Foundation!$C$8:$E$493,3,FALSE)</f>
        <v>DRY</v>
      </c>
      <c r="F141" s="349">
        <v>45583</v>
      </c>
      <c r="G141" s="349">
        <v>45604</v>
      </c>
      <c r="H141" s="369" t="s">
        <v>603</v>
      </c>
      <c r="I141" s="372"/>
      <c r="J141" s="682">
        <f t="shared" si="4"/>
        <v>38.847605999999992</v>
      </c>
      <c r="K141" s="369"/>
      <c r="M141" s="637">
        <f t="shared" si="5"/>
        <v>21</v>
      </c>
    </row>
    <row r="142" spans="1:13" x14ac:dyDescent="0.2">
      <c r="A142" s="371">
        <f>+SUBTOTAL(3,$G$7:$G142)</f>
        <v>136</v>
      </c>
      <c r="B142" s="365">
        <v>45597</v>
      </c>
      <c r="C142" s="373" t="s">
        <v>500</v>
      </c>
      <c r="D142" s="367" t="str">
        <f>+VLOOKUP(C142,Foundation!$C$8:$D$525,2,FALSE)</f>
        <v>DA+3</v>
      </c>
      <c r="E142" s="367" t="str">
        <f>+VLOOKUP(C142,Foundation!$C$8:$E$493,3,FALSE)</f>
        <v>DRY</v>
      </c>
      <c r="F142" s="349">
        <v>45599</v>
      </c>
      <c r="G142" s="349">
        <v>45605</v>
      </c>
      <c r="H142" s="369" t="s">
        <v>597</v>
      </c>
      <c r="I142" s="372"/>
      <c r="J142" s="682">
        <f t="shared" si="4"/>
        <v>38.847605999999992</v>
      </c>
      <c r="K142" s="369"/>
      <c r="M142" s="637">
        <f t="shared" si="5"/>
        <v>6</v>
      </c>
    </row>
    <row r="143" spans="1:13" x14ac:dyDescent="0.2">
      <c r="A143" s="371">
        <f>+SUBTOTAL(3,$G$7:$G143)</f>
        <v>137</v>
      </c>
      <c r="B143" s="365">
        <v>45597</v>
      </c>
      <c r="C143" s="373" t="s">
        <v>498</v>
      </c>
      <c r="D143" s="367" t="str">
        <f>+VLOOKUP(C143,Foundation!$C$8:$D$525,2,FALSE)</f>
        <v>DA+0</v>
      </c>
      <c r="E143" s="367" t="str">
        <f>+VLOOKUP(C143,Foundation!$C$8:$E$493,3,FALSE)</f>
        <v>DRY</v>
      </c>
      <c r="F143" s="349">
        <v>45601</v>
      </c>
      <c r="G143" s="349">
        <v>45605</v>
      </c>
      <c r="H143" s="369" t="s">
        <v>596</v>
      </c>
      <c r="I143" s="372"/>
      <c r="J143" s="682">
        <f t="shared" si="4"/>
        <v>37.504372000000004</v>
      </c>
      <c r="K143" s="369"/>
      <c r="M143" s="637">
        <f t="shared" si="5"/>
        <v>4</v>
      </c>
    </row>
    <row r="144" spans="1:13" x14ac:dyDescent="0.2">
      <c r="A144" s="371">
        <f>+SUBTOTAL(3,$G$7:$G144)</f>
        <v>138</v>
      </c>
      <c r="B144" s="365">
        <v>45597</v>
      </c>
      <c r="C144" s="373" t="s">
        <v>753</v>
      </c>
      <c r="D144" s="367" t="str">
        <f>+VLOOKUP(C144,Foundation!$C$8:$D$525,2,FALSE)</f>
        <v>DA+3</v>
      </c>
      <c r="E144" s="367" t="str">
        <f>+VLOOKUP(C144,Foundation!$C$8:$E$493,3,FALSE)</f>
        <v>DFR</v>
      </c>
      <c r="F144" s="349">
        <v>45597</v>
      </c>
      <c r="G144" s="349">
        <v>45605</v>
      </c>
      <c r="H144" s="369" t="s">
        <v>901</v>
      </c>
      <c r="I144" s="372"/>
      <c r="J144" s="682">
        <f t="shared" si="4"/>
        <v>38.847605999999992</v>
      </c>
      <c r="K144" s="369"/>
      <c r="M144" s="637">
        <f t="shared" si="5"/>
        <v>8</v>
      </c>
    </row>
    <row r="145" spans="1:13" x14ac:dyDescent="0.2">
      <c r="A145" s="371">
        <f>+SUBTOTAL(3,$G$7:$G145)</f>
        <v>139</v>
      </c>
      <c r="B145" s="365">
        <v>45597</v>
      </c>
      <c r="C145" s="373" t="s">
        <v>702</v>
      </c>
      <c r="D145" s="367" t="str">
        <f>+VLOOKUP(C145,Foundation!$C$8:$D$525,2,FALSE)</f>
        <v>DA+9</v>
      </c>
      <c r="E145" s="367" t="str">
        <f>+VLOOKUP(C145,Foundation!$C$8:$E$493,3,FALSE)</f>
        <v>Sandy</v>
      </c>
      <c r="F145" s="349">
        <v>45600</v>
      </c>
      <c r="G145" s="349">
        <v>45606</v>
      </c>
      <c r="H145" s="369" t="s">
        <v>884</v>
      </c>
      <c r="I145" s="372"/>
      <c r="J145" s="682">
        <f t="shared" si="4"/>
        <v>47.184350000000002</v>
      </c>
      <c r="K145" s="369"/>
      <c r="M145" s="637">
        <f t="shared" si="5"/>
        <v>6</v>
      </c>
    </row>
    <row r="146" spans="1:13" x14ac:dyDescent="0.2">
      <c r="A146" s="371">
        <f>+SUBTOTAL(3,$G$7:$G146)</f>
        <v>140</v>
      </c>
      <c r="B146" s="365">
        <v>45597</v>
      </c>
      <c r="C146" s="373" t="s">
        <v>741</v>
      </c>
      <c r="D146" s="367" t="str">
        <f>+VLOOKUP(C146,Foundation!$C$8:$D$525,2,FALSE)</f>
        <v>DA+0</v>
      </c>
      <c r="E146" s="367" t="str">
        <f>+VLOOKUP(C146,Foundation!$C$8:$E$493,3,FALSE)</f>
        <v>Sandy</v>
      </c>
      <c r="F146" s="349">
        <v>45597</v>
      </c>
      <c r="G146" s="349">
        <v>45608</v>
      </c>
      <c r="H146" s="369" t="s">
        <v>891</v>
      </c>
      <c r="I146" s="372"/>
      <c r="J146" s="682">
        <f t="shared" si="4"/>
        <v>37.504372000000004</v>
      </c>
      <c r="K146" s="369"/>
      <c r="M146" s="637">
        <f t="shared" si="5"/>
        <v>11</v>
      </c>
    </row>
    <row r="147" spans="1:13" x14ac:dyDescent="0.2">
      <c r="A147" s="371">
        <f>+SUBTOTAL(3,$G$7:$G147)</f>
        <v>141</v>
      </c>
      <c r="B147" s="365">
        <v>45597</v>
      </c>
      <c r="C147" s="366" t="s">
        <v>862</v>
      </c>
      <c r="D147" s="367" t="str">
        <f>+VLOOKUP(C147,Foundation!$C$8:$D$525,2,FALSE)</f>
        <v>DA+0</v>
      </c>
      <c r="E147" s="367" t="str">
        <f>+VLOOKUP(C147,Foundation!$C$8:$E$493,3,FALSE)</f>
        <v>DRY</v>
      </c>
      <c r="F147" s="349">
        <v>45605</v>
      </c>
      <c r="G147" s="349">
        <v>45609</v>
      </c>
      <c r="H147" s="369" t="s">
        <v>888</v>
      </c>
      <c r="I147" s="372"/>
      <c r="J147" s="682">
        <f t="shared" si="4"/>
        <v>37.504372000000004</v>
      </c>
      <c r="K147" s="369"/>
      <c r="M147" s="637">
        <f t="shared" si="5"/>
        <v>4</v>
      </c>
    </row>
    <row r="148" spans="1:13" s="376" customFormat="1" x14ac:dyDescent="0.2">
      <c r="A148" s="371">
        <f>+SUBTOTAL(3,$G$7:$G148)</f>
        <v>142</v>
      </c>
      <c r="B148" s="365">
        <v>45597</v>
      </c>
      <c r="C148" s="373" t="s">
        <v>501</v>
      </c>
      <c r="D148" s="367" t="str">
        <f>+VLOOKUP(C148,Foundation!$C$8:$D$525,2,FALSE)</f>
        <v>DB2+3</v>
      </c>
      <c r="E148" s="367" t="str">
        <f>+VLOOKUP(C148,Foundation!$C$8:$E$493,3,FALSE)</f>
        <v>DRY</v>
      </c>
      <c r="F148" s="349">
        <v>45600</v>
      </c>
      <c r="G148" s="349">
        <v>45610</v>
      </c>
      <c r="H148" s="369" t="s">
        <v>591</v>
      </c>
      <c r="I148" s="372"/>
      <c r="J148" s="682">
        <f t="shared" si="4"/>
        <v>60.096777000000003</v>
      </c>
      <c r="K148" s="369"/>
      <c r="L148" s="357"/>
      <c r="M148" s="637">
        <f t="shared" si="5"/>
        <v>10</v>
      </c>
    </row>
    <row r="149" spans="1:13" s="376" customFormat="1" x14ac:dyDescent="0.2">
      <c r="A149" s="371">
        <f>+SUBTOTAL(3,$G$7:$G149)</f>
        <v>143</v>
      </c>
      <c r="B149" s="365">
        <v>45597</v>
      </c>
      <c r="C149" s="373" t="s">
        <v>696</v>
      </c>
      <c r="D149" s="367" t="str">
        <f>+VLOOKUP(C149,Foundation!$C$8:$D$525,2,FALSE)</f>
        <v>DA+0</v>
      </c>
      <c r="E149" s="367" t="str">
        <f>+VLOOKUP(C149,Foundation!$C$8:$E$493,3,FALSE)</f>
        <v>Sandy</v>
      </c>
      <c r="F149" s="349">
        <v>45607</v>
      </c>
      <c r="G149" s="349">
        <v>45610</v>
      </c>
      <c r="H149" s="369" t="s">
        <v>884</v>
      </c>
      <c r="I149" s="372"/>
      <c r="J149" s="682">
        <f t="shared" si="4"/>
        <v>37.504372000000004</v>
      </c>
      <c r="K149" s="369"/>
      <c r="L149" s="357"/>
      <c r="M149" s="637">
        <f t="shared" si="5"/>
        <v>3</v>
      </c>
    </row>
    <row r="150" spans="1:13" x14ac:dyDescent="0.2">
      <c r="A150" s="371">
        <f>+SUBTOTAL(3,$G$7:$G150)</f>
        <v>144</v>
      </c>
      <c r="B150" s="365">
        <v>45597</v>
      </c>
      <c r="C150" s="366" t="s">
        <v>861</v>
      </c>
      <c r="D150" s="367" t="str">
        <f>+VLOOKUP(C150,Foundation!$C$8:$D$525,2,FALSE)</f>
        <v>DA+3</v>
      </c>
      <c r="E150" s="367" t="str">
        <f>+VLOOKUP(C150,Foundation!$C$8:$E$493,3,FALSE)</f>
        <v>DRY</v>
      </c>
      <c r="F150" s="349">
        <v>45609</v>
      </c>
      <c r="G150" s="349">
        <v>45613</v>
      </c>
      <c r="H150" s="369" t="s">
        <v>888</v>
      </c>
      <c r="I150" s="372"/>
      <c r="J150" s="682">
        <f t="shared" si="4"/>
        <v>38.847605999999992</v>
      </c>
      <c r="K150" s="369"/>
      <c r="M150" s="637">
        <f t="shared" si="5"/>
        <v>4</v>
      </c>
    </row>
    <row r="151" spans="1:13" x14ac:dyDescent="0.2">
      <c r="A151" s="371">
        <f>+SUBTOTAL(3,$G$7:$G151)</f>
        <v>145</v>
      </c>
      <c r="B151" s="365">
        <v>45597</v>
      </c>
      <c r="C151" s="366" t="s">
        <v>170</v>
      </c>
      <c r="D151" s="367" t="str">
        <f>+VLOOKUP(C151,Foundation!$C$8:$D$525,2,FALSE)</f>
        <v>DA+0</v>
      </c>
      <c r="E151" s="367" t="str">
        <f>+VLOOKUP(C151,Foundation!$C$8:$E$493,3,FALSE)</f>
        <v>DFR</v>
      </c>
      <c r="F151" s="349">
        <v>45606</v>
      </c>
      <c r="G151" s="349">
        <v>45614</v>
      </c>
      <c r="H151" s="369" t="s">
        <v>603</v>
      </c>
      <c r="I151" s="372"/>
      <c r="J151" s="682">
        <f t="shared" si="4"/>
        <v>37.504372000000004</v>
      </c>
      <c r="K151" s="369"/>
      <c r="M151" s="637">
        <f t="shared" si="5"/>
        <v>8</v>
      </c>
    </row>
    <row r="152" spans="1:13" x14ac:dyDescent="0.2">
      <c r="A152" s="371">
        <f>+SUBTOTAL(3,$G$7:$G152)</f>
        <v>146</v>
      </c>
      <c r="B152" s="365">
        <v>45597</v>
      </c>
      <c r="C152" s="366" t="s">
        <v>489</v>
      </c>
      <c r="D152" s="367" t="str">
        <f>+VLOOKUP(C152,Foundation!$C$8:$D$525,2,FALSE)</f>
        <v>DA+3</v>
      </c>
      <c r="E152" s="367" t="str">
        <f>+VLOOKUP(C152,Foundation!$C$8:$E$493,3,FALSE)</f>
        <v>DRY</v>
      </c>
      <c r="F152" s="349">
        <v>45607</v>
      </c>
      <c r="G152" s="349">
        <v>45614</v>
      </c>
      <c r="H152" s="369" t="s">
        <v>596</v>
      </c>
      <c r="I152" s="372"/>
      <c r="J152" s="682">
        <f t="shared" si="4"/>
        <v>38.847605999999992</v>
      </c>
      <c r="K152" s="369"/>
      <c r="M152" s="637">
        <f t="shared" si="5"/>
        <v>7</v>
      </c>
    </row>
    <row r="153" spans="1:13" x14ac:dyDescent="0.2">
      <c r="A153" s="371">
        <f>+SUBTOTAL(3,$G$7:$G153)</f>
        <v>147</v>
      </c>
      <c r="B153" s="365">
        <v>45597</v>
      </c>
      <c r="C153" s="366" t="s">
        <v>571</v>
      </c>
      <c r="D153" s="367" t="str">
        <f>+VLOOKUP(C153,Foundation!$C$8:$D$525,2,FALSE)</f>
        <v>DA+9</v>
      </c>
      <c r="E153" s="367" t="str">
        <f>+VLOOKUP(C153,Foundation!$C$8:$E$493,3,FALSE)</f>
        <v>Sandy</v>
      </c>
      <c r="F153" s="349">
        <v>45603</v>
      </c>
      <c r="G153" s="349">
        <v>45614</v>
      </c>
      <c r="H153" s="369" t="s">
        <v>587</v>
      </c>
      <c r="I153" s="372"/>
      <c r="J153" s="682">
        <f t="shared" si="4"/>
        <v>47.184350000000002</v>
      </c>
      <c r="K153" s="369"/>
      <c r="M153" s="637">
        <f t="shared" si="5"/>
        <v>11</v>
      </c>
    </row>
    <row r="154" spans="1:13" x14ac:dyDescent="0.2">
      <c r="A154" s="371">
        <f>+SUBTOTAL(3,$G$7:$G154)</f>
        <v>148</v>
      </c>
      <c r="B154" s="365">
        <v>45597</v>
      </c>
      <c r="C154" s="366" t="s">
        <v>695</v>
      </c>
      <c r="D154" s="367" t="str">
        <f>+VLOOKUP(C154,Foundation!$C$8:$D$525,2,FALSE)</f>
        <v>DA+0</v>
      </c>
      <c r="E154" s="367" t="str">
        <f>+VLOOKUP(C154,Foundation!$C$8:$E$493,3,FALSE)</f>
        <v>Sandy</v>
      </c>
      <c r="F154" s="349">
        <v>45611</v>
      </c>
      <c r="G154" s="349">
        <v>45614</v>
      </c>
      <c r="H154" s="369" t="s">
        <v>884</v>
      </c>
      <c r="I154" s="372"/>
      <c r="J154" s="682">
        <f t="shared" si="4"/>
        <v>37.504372000000004</v>
      </c>
      <c r="K154" s="369"/>
      <c r="M154" s="637">
        <f t="shared" si="5"/>
        <v>3</v>
      </c>
    </row>
    <row r="155" spans="1:13" x14ac:dyDescent="0.2">
      <c r="A155" s="371">
        <f>+SUBTOTAL(3,$G$7:$G155)</f>
        <v>149</v>
      </c>
      <c r="B155" s="365">
        <v>45597</v>
      </c>
      <c r="C155" s="377" t="s">
        <v>859</v>
      </c>
      <c r="D155" s="367" t="str">
        <f>+VLOOKUP(C155,Foundation!$C$8:$D$525,2,FALSE)</f>
        <v>DA+0</v>
      </c>
      <c r="E155" s="367" t="str">
        <f>+VLOOKUP(C155,Foundation!$C$8:$E$493,3,FALSE)</f>
        <v>DRY</v>
      </c>
      <c r="F155" s="349">
        <v>45613</v>
      </c>
      <c r="G155" s="349">
        <v>45616</v>
      </c>
      <c r="H155" s="369" t="s">
        <v>888</v>
      </c>
      <c r="I155" s="372"/>
      <c r="J155" s="682">
        <f t="shared" si="4"/>
        <v>37.504372000000004</v>
      </c>
      <c r="K155" s="369"/>
      <c r="M155" s="637">
        <f t="shared" si="5"/>
        <v>3</v>
      </c>
    </row>
    <row r="156" spans="1:13" x14ac:dyDescent="0.2">
      <c r="A156" s="371">
        <f>+SUBTOTAL(3,$G$7:$G156)</f>
        <v>150</v>
      </c>
      <c r="B156" s="365">
        <v>45597</v>
      </c>
      <c r="C156" s="377" t="s">
        <v>687</v>
      </c>
      <c r="D156" s="367" t="str">
        <f>+VLOOKUP(C156,Foundation!$C$8:$D$525,2,FALSE)</f>
        <v>DA+6</v>
      </c>
      <c r="E156" s="367" t="str">
        <f>+VLOOKUP(C156,Foundation!$C$8:$E$493,3,FALSE)</f>
        <v>Sandy</v>
      </c>
      <c r="F156" s="349">
        <v>45598</v>
      </c>
      <c r="G156" s="349">
        <v>45618</v>
      </c>
      <c r="H156" s="369" t="s">
        <v>902</v>
      </c>
      <c r="I156" s="372"/>
      <c r="J156" s="682">
        <f t="shared" si="4"/>
        <v>45.413028000000004</v>
      </c>
      <c r="K156" s="369"/>
      <c r="M156" s="637">
        <f t="shared" si="5"/>
        <v>20</v>
      </c>
    </row>
    <row r="157" spans="1:13" x14ac:dyDescent="0.2">
      <c r="A157" s="371">
        <f>+SUBTOTAL(3,$G$7:$G157)</f>
        <v>151</v>
      </c>
      <c r="B157" s="365">
        <v>45597</v>
      </c>
      <c r="C157" s="377" t="s">
        <v>693</v>
      </c>
      <c r="D157" s="367" t="str">
        <f>+VLOOKUP(C157,Foundation!$C$8:$D$525,2,FALSE)</f>
        <v>DA+3</v>
      </c>
      <c r="E157" s="367" t="str">
        <f>+VLOOKUP(C157,Foundation!$C$8:$E$493,3,FALSE)</f>
        <v>Sandy</v>
      </c>
      <c r="F157" s="349">
        <v>45614</v>
      </c>
      <c r="G157" s="349">
        <v>45618</v>
      </c>
      <c r="H157" s="369" t="s">
        <v>884</v>
      </c>
      <c r="I157" s="372"/>
      <c r="J157" s="682">
        <f t="shared" si="4"/>
        <v>38.847605999999992</v>
      </c>
      <c r="K157" s="369"/>
      <c r="M157" s="637">
        <f t="shared" si="5"/>
        <v>4</v>
      </c>
    </row>
    <row r="158" spans="1:13" x14ac:dyDescent="0.2">
      <c r="A158" s="371">
        <f>+SUBTOTAL(3,$G$7:$G158)</f>
        <v>152</v>
      </c>
      <c r="B158" s="365">
        <v>45597</v>
      </c>
      <c r="C158" s="366" t="s">
        <v>96</v>
      </c>
      <c r="D158" s="367" t="str">
        <f>+VLOOKUP(C158,Foundation!$C$8:$D$525,2,FALSE)</f>
        <v>DA+3</v>
      </c>
      <c r="E158" s="367" t="str">
        <f>+VLOOKUP(C158,Foundation!$C$8:$E$493,3,FALSE)</f>
        <v>DFR</v>
      </c>
      <c r="F158" s="349">
        <v>45608</v>
      </c>
      <c r="G158" s="349">
        <v>45620</v>
      </c>
      <c r="H158" s="369" t="s">
        <v>891</v>
      </c>
      <c r="I158" s="372"/>
      <c r="J158" s="682">
        <f t="shared" si="4"/>
        <v>38.847605999999992</v>
      </c>
      <c r="K158" s="369"/>
      <c r="M158" s="637">
        <f t="shared" si="5"/>
        <v>12</v>
      </c>
    </row>
    <row r="159" spans="1:13" x14ac:dyDescent="0.2">
      <c r="A159" s="371">
        <f>+SUBTOTAL(3,$G$7:$G159)</f>
        <v>153</v>
      </c>
      <c r="B159" s="365">
        <v>45597</v>
      </c>
      <c r="C159" s="366" t="s">
        <v>720</v>
      </c>
      <c r="D159" s="367" t="str">
        <f>+VLOOKUP(C159,Foundation!$C$8:$D$525,2,FALSE)</f>
        <v>DA+9</v>
      </c>
      <c r="E159" s="367" t="str">
        <f>+VLOOKUP(C159,Foundation!$C$8:$E$493,3,FALSE)</f>
        <v>Sandy</v>
      </c>
      <c r="F159" s="349">
        <v>45609</v>
      </c>
      <c r="G159" s="349">
        <v>45621</v>
      </c>
      <c r="H159" s="369" t="s">
        <v>893</v>
      </c>
      <c r="I159" s="372"/>
      <c r="J159" s="682">
        <f t="shared" si="4"/>
        <v>47.184350000000002</v>
      </c>
      <c r="K159" s="369"/>
      <c r="M159" s="637">
        <f t="shared" si="5"/>
        <v>12</v>
      </c>
    </row>
    <row r="160" spans="1:13" x14ac:dyDescent="0.2">
      <c r="A160" s="371">
        <f>+SUBTOTAL(3,$G$7:$G160)</f>
        <v>154</v>
      </c>
      <c r="B160" s="365">
        <v>45597</v>
      </c>
      <c r="C160" s="366" t="s">
        <v>570</v>
      </c>
      <c r="D160" s="367" t="str">
        <f>+VLOOKUP(C160,Foundation!$C$8:$D$525,2,FALSE)</f>
        <v>DA+9</v>
      </c>
      <c r="E160" s="367" t="str">
        <f>+VLOOKUP(C160,Foundation!$C$8:$E$493,3,FALSE)</f>
        <v>Sandy</v>
      </c>
      <c r="F160" s="349">
        <v>45615</v>
      </c>
      <c r="G160" s="349">
        <v>45623</v>
      </c>
      <c r="H160" s="369" t="s">
        <v>587</v>
      </c>
      <c r="I160" s="372"/>
      <c r="J160" s="682">
        <f t="shared" si="4"/>
        <v>47.184350000000002</v>
      </c>
      <c r="K160" s="369"/>
      <c r="M160" s="637">
        <f t="shared" si="5"/>
        <v>8</v>
      </c>
    </row>
    <row r="161" spans="1:13" x14ac:dyDescent="0.2">
      <c r="A161" s="371">
        <f>+SUBTOTAL(3,$G$7:$G161)</f>
        <v>155</v>
      </c>
      <c r="B161" s="365">
        <v>45597</v>
      </c>
      <c r="C161" s="366" t="s">
        <v>694</v>
      </c>
      <c r="D161" s="367" t="str">
        <f>+VLOOKUP(C161,Foundation!$C$8:$D$525,2,FALSE)</f>
        <v>DA+3</v>
      </c>
      <c r="E161" s="367" t="str">
        <f>+VLOOKUP(C161,Foundation!$C$8:$E$493,3,FALSE)</f>
        <v>Sandy</v>
      </c>
      <c r="F161" s="349">
        <v>45619</v>
      </c>
      <c r="G161" s="349">
        <v>45623</v>
      </c>
      <c r="H161" s="369" t="s">
        <v>884</v>
      </c>
      <c r="I161" s="372"/>
      <c r="J161" s="682">
        <f t="shared" si="4"/>
        <v>38.847605999999992</v>
      </c>
      <c r="K161" s="369"/>
      <c r="M161" s="637">
        <f t="shared" si="5"/>
        <v>4</v>
      </c>
    </row>
    <row r="162" spans="1:13" x14ac:dyDescent="0.2">
      <c r="A162" s="371">
        <f>+SUBTOTAL(3,$G$7:$G162)</f>
        <v>156</v>
      </c>
      <c r="B162" s="365">
        <v>45597</v>
      </c>
      <c r="C162" s="366" t="s">
        <v>506</v>
      </c>
      <c r="D162" s="367" t="str">
        <f>+VLOOKUP(C162,Foundation!$C$8:$D$525,2,FALSE)</f>
        <v>DA+3</v>
      </c>
      <c r="E162" s="367" t="str">
        <f>+VLOOKUP(C162,Foundation!$C$8:$E$493,3,FALSE)</f>
        <v>DRY</v>
      </c>
      <c r="F162" s="349">
        <v>45618</v>
      </c>
      <c r="G162" s="349">
        <v>45626</v>
      </c>
      <c r="H162" s="369" t="s">
        <v>597</v>
      </c>
      <c r="I162" s="372"/>
      <c r="J162" s="682">
        <f t="shared" si="4"/>
        <v>38.847605999999992</v>
      </c>
      <c r="K162" s="369"/>
      <c r="M162" s="637">
        <f t="shared" si="5"/>
        <v>8</v>
      </c>
    </row>
    <row r="163" spans="1:13" x14ac:dyDescent="0.2">
      <c r="A163" s="371">
        <f>+SUBTOTAL(3,$G$7:$G163)</f>
        <v>157</v>
      </c>
      <c r="B163" s="365">
        <v>45597</v>
      </c>
      <c r="C163" s="366" t="s">
        <v>487</v>
      </c>
      <c r="D163" s="367" t="str">
        <f>+VLOOKUP(C163,Foundation!$C$8:$D$525,2,FALSE)</f>
        <v>DA+3</v>
      </c>
      <c r="E163" s="367" t="str">
        <f>+VLOOKUP(C163,Foundation!$C$8:$E$493,3,FALSE)</f>
        <v>DRY</v>
      </c>
      <c r="F163" s="349">
        <v>45620</v>
      </c>
      <c r="G163" s="349">
        <v>45626</v>
      </c>
      <c r="H163" s="369" t="s">
        <v>593</v>
      </c>
      <c r="I163" s="372"/>
      <c r="J163" s="682">
        <f t="shared" si="4"/>
        <v>38.847605999999992</v>
      </c>
      <c r="K163" s="369"/>
      <c r="M163" s="637">
        <f t="shared" si="5"/>
        <v>6</v>
      </c>
    </row>
    <row r="164" spans="1:13" x14ac:dyDescent="0.2">
      <c r="A164" s="371">
        <f>+SUBTOTAL(3,$G$7:$G164)</f>
        <v>158</v>
      </c>
      <c r="B164" s="365">
        <v>45597</v>
      </c>
      <c r="C164" s="366" t="s">
        <v>691</v>
      </c>
      <c r="D164" s="367" t="str">
        <f>+VLOOKUP(C164,Foundation!$C$8:$D$525,2,FALSE)</f>
        <v>DA+3</v>
      </c>
      <c r="E164" s="367" t="str">
        <f>+VLOOKUP(C164,Foundation!$C$8:$E$493,3,FALSE)</f>
        <v>Sandy</v>
      </c>
      <c r="F164" s="349">
        <v>45623</v>
      </c>
      <c r="G164" s="349">
        <v>45626</v>
      </c>
      <c r="H164" s="369" t="s">
        <v>884</v>
      </c>
      <c r="I164" s="372"/>
      <c r="J164" s="682">
        <f t="shared" si="4"/>
        <v>38.847605999999992</v>
      </c>
      <c r="K164" s="369"/>
      <c r="M164" s="637">
        <f t="shared" si="5"/>
        <v>3</v>
      </c>
    </row>
    <row r="165" spans="1:13" x14ac:dyDescent="0.2">
      <c r="A165" s="371">
        <f>+SUBTOTAL(3,$G$7:$G165)</f>
        <v>159</v>
      </c>
      <c r="B165" s="365">
        <v>45597</v>
      </c>
      <c r="C165" s="366" t="s">
        <v>221</v>
      </c>
      <c r="D165" s="367" t="str">
        <f>+VLOOKUP(C165,Foundation!$C$8:$D$525,2,FALSE)</f>
        <v>DA+3</v>
      </c>
      <c r="E165" s="367" t="str">
        <f>+VLOOKUP(C165,Foundation!$C$8:$E$493,3,FALSE)</f>
        <v>DRY</v>
      </c>
      <c r="F165" s="349">
        <v>45620</v>
      </c>
      <c r="G165" s="349">
        <v>45626</v>
      </c>
      <c r="H165" s="369" t="s">
        <v>892</v>
      </c>
      <c r="I165" s="372"/>
      <c r="J165" s="682">
        <f t="shared" si="4"/>
        <v>38.847605999999992</v>
      </c>
      <c r="K165" s="369"/>
      <c r="M165" s="637">
        <f t="shared" si="5"/>
        <v>6</v>
      </c>
    </row>
    <row r="166" spans="1:13" x14ac:dyDescent="0.2">
      <c r="A166" s="371">
        <f>+SUBTOTAL(3,$G$7:$G166)</f>
        <v>160</v>
      </c>
      <c r="B166" s="365">
        <v>45627</v>
      </c>
      <c r="C166" s="378" t="s">
        <v>752</v>
      </c>
      <c r="D166" s="367" t="str">
        <f>+VLOOKUP(C166,Foundation!$C$8:$D$525,2,FALSE)</f>
        <v>DA+3</v>
      </c>
      <c r="E166" s="367" t="str">
        <f>+VLOOKUP(C166,Foundation!$C$8:$E$493,3,FALSE)</f>
        <v>DRY</v>
      </c>
      <c r="F166" s="349">
        <v>45621</v>
      </c>
      <c r="G166" s="349">
        <v>45629</v>
      </c>
      <c r="H166" s="369" t="s">
        <v>891</v>
      </c>
      <c r="I166" s="372"/>
      <c r="J166" s="682">
        <f t="shared" si="4"/>
        <v>38.847605999999992</v>
      </c>
      <c r="K166" s="369"/>
      <c r="M166" s="637">
        <f t="shared" si="5"/>
        <v>8</v>
      </c>
    </row>
    <row r="167" spans="1:13" x14ac:dyDescent="0.2">
      <c r="A167" s="371">
        <f>+SUBTOTAL(3,$G$7:$G167)</f>
        <v>161</v>
      </c>
      <c r="B167" s="365">
        <v>45627</v>
      </c>
      <c r="C167" s="378" t="s">
        <v>719</v>
      </c>
      <c r="D167" s="367" t="str">
        <f>+VLOOKUP(C167,Foundation!$C$8:$D$525,2,FALSE)</f>
        <v>DA+3</v>
      </c>
      <c r="E167" s="367" t="str">
        <f>+VLOOKUP(C167,Foundation!$C$8:$E$493,3,FALSE)</f>
        <v>Sandy</v>
      </c>
      <c r="F167" s="349">
        <v>45622</v>
      </c>
      <c r="G167" s="349">
        <v>45631</v>
      </c>
      <c r="H167" s="369" t="s">
        <v>893</v>
      </c>
      <c r="I167" s="372"/>
      <c r="J167" s="682">
        <f t="shared" si="4"/>
        <v>38.847605999999992</v>
      </c>
      <c r="K167" s="369"/>
      <c r="M167" s="637">
        <f t="shared" si="5"/>
        <v>9</v>
      </c>
    </row>
    <row r="168" spans="1:13" x14ac:dyDescent="0.2">
      <c r="A168" s="371">
        <f>+SUBTOTAL(3,$G$7:$G168)</f>
        <v>162</v>
      </c>
      <c r="B168" s="365">
        <v>45627</v>
      </c>
      <c r="C168" s="378" t="s">
        <v>692</v>
      </c>
      <c r="D168" s="367" t="str">
        <f>+VLOOKUP(C168,Foundation!$C$8:$D$525,2,FALSE)</f>
        <v>DA+3</v>
      </c>
      <c r="E168" s="367" t="str">
        <f>+VLOOKUP(C168,Foundation!$C$8:$E$493,3,FALSE)</f>
        <v>Sandy</v>
      </c>
      <c r="F168" s="349">
        <v>45628</v>
      </c>
      <c r="G168" s="349">
        <v>45631</v>
      </c>
      <c r="H168" s="369" t="s">
        <v>884</v>
      </c>
      <c r="I168" s="372"/>
      <c r="J168" s="682">
        <f t="shared" si="4"/>
        <v>38.847605999999992</v>
      </c>
      <c r="K168" s="369"/>
      <c r="M168" s="637">
        <f t="shared" si="5"/>
        <v>3</v>
      </c>
    </row>
    <row r="169" spans="1:13" x14ac:dyDescent="0.2">
      <c r="A169" s="371">
        <f>+SUBTOTAL(3,$G$7:$G169)</f>
        <v>163</v>
      </c>
      <c r="B169" s="365">
        <v>45627</v>
      </c>
      <c r="C169" s="378" t="s">
        <v>485</v>
      </c>
      <c r="D169" s="367" t="str">
        <f>+VLOOKUP(C169,Foundation!$C$8:$D$525,2,FALSE)</f>
        <v>DA+9</v>
      </c>
      <c r="E169" s="367" t="str">
        <f>+VLOOKUP(C169,Foundation!$C$8:$E$493,3,FALSE)</f>
        <v>Sandy</v>
      </c>
      <c r="F169" s="349">
        <v>45624</v>
      </c>
      <c r="G169" s="349">
        <v>45632</v>
      </c>
      <c r="H169" s="369" t="s">
        <v>596</v>
      </c>
      <c r="I169" s="372"/>
      <c r="J169" s="682">
        <f t="shared" si="4"/>
        <v>47.184350000000002</v>
      </c>
      <c r="K169" s="369"/>
      <c r="M169" s="637">
        <f t="shared" si="5"/>
        <v>8</v>
      </c>
    </row>
    <row r="170" spans="1:13" x14ac:dyDescent="0.2">
      <c r="A170" s="371">
        <f>+SUBTOTAL(3,$G$7:$G170)</f>
        <v>164</v>
      </c>
      <c r="B170" s="365">
        <v>45627</v>
      </c>
      <c r="C170" s="378" t="s">
        <v>481</v>
      </c>
      <c r="D170" s="367" t="str">
        <f>+VLOOKUP(C170,Foundation!$C$8:$D$525,2,FALSE)</f>
        <v>DA+3</v>
      </c>
      <c r="E170" s="367" t="str">
        <f>+VLOOKUP(C170,Foundation!$C$8:$E$493,3,FALSE)</f>
        <v>DRY</v>
      </c>
      <c r="F170" s="349">
        <v>45627</v>
      </c>
      <c r="G170" s="349">
        <v>45633</v>
      </c>
      <c r="H170" s="369" t="s">
        <v>593</v>
      </c>
      <c r="I170" s="372"/>
      <c r="J170" s="682">
        <f t="shared" si="4"/>
        <v>38.847605999999992</v>
      </c>
      <c r="K170" s="369"/>
      <c r="M170" s="637">
        <f t="shared" si="5"/>
        <v>6</v>
      </c>
    </row>
    <row r="171" spans="1:13" x14ac:dyDescent="0.2">
      <c r="A171" s="371">
        <f>+SUBTOTAL(3,$G$7:$G171)</f>
        <v>165</v>
      </c>
      <c r="B171" s="365">
        <v>45627</v>
      </c>
      <c r="C171" s="378" t="s">
        <v>690</v>
      </c>
      <c r="D171" s="367" t="str">
        <f>+VLOOKUP(C171,Foundation!$C$8:$D$525,2,FALSE)</f>
        <v>DA+0</v>
      </c>
      <c r="E171" s="367" t="str">
        <f>+VLOOKUP(C171,Foundation!$C$8:$E$493,3,FALSE)</f>
        <v>Sandy</v>
      </c>
      <c r="F171" s="349">
        <v>45632</v>
      </c>
      <c r="G171" s="349">
        <v>45635</v>
      </c>
      <c r="H171" s="369" t="s">
        <v>884</v>
      </c>
      <c r="I171" s="372"/>
      <c r="J171" s="682">
        <f t="shared" si="4"/>
        <v>37.504372000000004</v>
      </c>
      <c r="K171" s="369"/>
      <c r="M171" s="637">
        <f t="shared" si="5"/>
        <v>3</v>
      </c>
    </row>
    <row r="172" spans="1:13" x14ac:dyDescent="0.2">
      <c r="A172" s="371">
        <f>+SUBTOTAL(3,$G$7:$G172)</f>
        <v>166</v>
      </c>
      <c r="B172" s="365">
        <v>45627</v>
      </c>
      <c r="C172" s="378" t="s">
        <v>164</v>
      </c>
      <c r="D172" s="367" t="str">
        <f>+VLOOKUP(C172,Foundation!$C$8:$D$525,2,FALSE)</f>
        <v>DB1+0</v>
      </c>
      <c r="E172" s="367" t="str">
        <f>+VLOOKUP(C172,Foundation!$C$8:$E$493,3,FALSE)</f>
        <v>DRY</v>
      </c>
      <c r="F172" s="349">
        <v>45626</v>
      </c>
      <c r="G172" s="349">
        <v>45637</v>
      </c>
      <c r="H172" s="369" t="s">
        <v>594</v>
      </c>
      <c r="I172" s="372"/>
      <c r="J172" s="682">
        <f t="shared" si="4"/>
        <v>57.597240999999997</v>
      </c>
      <c r="K172" s="369"/>
      <c r="M172" s="637">
        <f t="shared" si="5"/>
        <v>11</v>
      </c>
    </row>
    <row r="173" spans="1:13" x14ac:dyDescent="0.2">
      <c r="A173" s="371">
        <f>+SUBTOTAL(3,$G$7:$G173)</f>
        <v>167</v>
      </c>
      <c r="B173" s="365">
        <v>45627</v>
      </c>
      <c r="C173" s="378" t="s">
        <v>856</v>
      </c>
      <c r="D173" s="367" t="str">
        <f>+VLOOKUP(C173,Foundation!$C$8:$D$525,2,FALSE)</f>
        <v>DA+0</v>
      </c>
      <c r="E173" s="367" t="str">
        <f>+VLOOKUP(C173,Foundation!$C$8:$E$493,3,FALSE)</f>
        <v>DRY</v>
      </c>
      <c r="F173" s="349">
        <v>45635</v>
      </c>
      <c r="G173" s="349">
        <v>45639</v>
      </c>
      <c r="H173" s="369" t="s">
        <v>888</v>
      </c>
      <c r="I173" s="372"/>
      <c r="J173" s="682">
        <f t="shared" si="4"/>
        <v>37.504372000000004</v>
      </c>
      <c r="K173" s="369"/>
      <c r="M173" s="637">
        <f t="shared" si="5"/>
        <v>4</v>
      </c>
    </row>
    <row r="174" spans="1:13" x14ac:dyDescent="0.2">
      <c r="A174" s="371">
        <f>+SUBTOTAL(3,$G$7:$G174)</f>
        <v>168</v>
      </c>
      <c r="B174" s="365">
        <v>45627</v>
      </c>
      <c r="C174" s="366" t="s">
        <v>484</v>
      </c>
      <c r="D174" s="367" t="str">
        <f>+VLOOKUP(C174,Foundation!$C$8:$D$525,2,FALSE)</f>
        <v>DA+6</v>
      </c>
      <c r="E174" s="367" t="str">
        <f>+VLOOKUP(C174,Foundation!$C$8:$E$493,3,FALSE)</f>
        <v>DRY</v>
      </c>
      <c r="F174" s="349">
        <v>45635</v>
      </c>
      <c r="G174" s="349">
        <v>45642</v>
      </c>
      <c r="H174" s="369" t="s">
        <v>593</v>
      </c>
      <c r="I174" s="372"/>
      <c r="J174" s="682">
        <f t="shared" si="4"/>
        <v>45.413028000000004</v>
      </c>
      <c r="K174" s="369"/>
      <c r="M174" s="637">
        <f t="shared" si="5"/>
        <v>7</v>
      </c>
    </row>
    <row r="175" spans="1:13" x14ac:dyDescent="0.2">
      <c r="A175" s="371">
        <f>+SUBTOTAL(3,$G$7:$G175)</f>
        <v>169</v>
      </c>
      <c r="B175" s="365">
        <v>45627</v>
      </c>
      <c r="C175" s="366" t="s">
        <v>35</v>
      </c>
      <c r="D175" s="367" t="str">
        <f>+VLOOKUP(C175,Foundation!$C$8:$D$525,2,FALSE)</f>
        <v>DC2+0</v>
      </c>
      <c r="E175" s="367" t="str">
        <f>+VLOOKUP(C175,Foundation!$C$8:$E$493,3,FALSE)</f>
        <v>DRY</v>
      </c>
      <c r="F175" s="349">
        <v>45629</v>
      </c>
      <c r="G175" s="349">
        <v>45642</v>
      </c>
      <c r="H175" s="369" t="s">
        <v>891</v>
      </c>
      <c r="I175" s="372"/>
      <c r="J175" s="682">
        <f t="shared" si="4"/>
        <v>66.381106999999986</v>
      </c>
      <c r="K175" s="369"/>
      <c r="M175" s="637">
        <f t="shared" si="5"/>
        <v>13</v>
      </c>
    </row>
    <row r="176" spans="1:13" x14ac:dyDescent="0.2">
      <c r="A176" s="371">
        <f>+SUBTOTAL(3,$G$7:$G176)</f>
        <v>170</v>
      </c>
      <c r="B176" s="365">
        <v>45627</v>
      </c>
      <c r="C176" s="366" t="s">
        <v>220</v>
      </c>
      <c r="D176" s="367" t="str">
        <f>+VLOOKUP(C176,Foundation!$C$8:$D$525,2,FALSE)</f>
        <v>DA+0</v>
      </c>
      <c r="E176" s="367" t="str">
        <f>+VLOOKUP(C176,Foundation!$C$8:$E$493,3,FALSE)</f>
        <v>DRY</v>
      </c>
      <c r="F176" s="349">
        <v>45646</v>
      </c>
      <c r="G176" s="349">
        <v>45653</v>
      </c>
      <c r="H176" s="369" t="s">
        <v>892</v>
      </c>
      <c r="I176" s="372"/>
      <c r="J176" s="682">
        <f t="shared" si="4"/>
        <v>37.504372000000004</v>
      </c>
      <c r="K176" s="369"/>
      <c r="M176" s="637">
        <f t="shared" si="5"/>
        <v>7</v>
      </c>
    </row>
    <row r="177" spans="1:13" x14ac:dyDescent="0.2">
      <c r="A177" s="371">
        <f>+SUBTOTAL(3,$G$7:$G177)</f>
        <v>171</v>
      </c>
      <c r="B177" s="365">
        <v>45658</v>
      </c>
      <c r="C177" s="366" t="s">
        <v>483</v>
      </c>
      <c r="D177" s="367" t="str">
        <f>+VLOOKUP(C177,Foundation!$C$8:$D$525,2,FALSE)</f>
        <v>DA+3</v>
      </c>
      <c r="E177" s="367" t="str">
        <f>+VLOOKUP(C177,Foundation!$C$8:$E$493,3,FALSE)</f>
        <v>DRY</v>
      </c>
      <c r="F177" s="349">
        <v>45651</v>
      </c>
      <c r="G177" s="349">
        <v>45661</v>
      </c>
      <c r="H177" s="369" t="s">
        <v>593</v>
      </c>
      <c r="I177" s="372"/>
      <c r="J177" s="682">
        <f t="shared" si="4"/>
        <v>38.847605999999992</v>
      </c>
      <c r="K177" s="369"/>
      <c r="M177" s="637">
        <f t="shared" si="5"/>
        <v>10</v>
      </c>
    </row>
    <row r="178" spans="1:13" x14ac:dyDescent="0.2">
      <c r="A178" s="371">
        <f>+SUBTOTAL(3,$G$7:$G178)</f>
        <v>172</v>
      </c>
      <c r="B178" s="365">
        <v>45658</v>
      </c>
      <c r="C178" s="366" t="s">
        <v>219</v>
      </c>
      <c r="D178" s="367" t="str">
        <f>+VLOOKUP(C178,Foundation!$C$8:$D$525,2,FALSE)</f>
        <v>DA+0</v>
      </c>
      <c r="E178" s="367" t="str">
        <f>+VLOOKUP(C178,Foundation!$C$8:$E$493,3,FALSE)</f>
        <v>DRY</v>
      </c>
      <c r="F178" s="349">
        <v>45654</v>
      </c>
      <c r="G178" s="349">
        <v>45661</v>
      </c>
      <c r="H178" s="369" t="s">
        <v>892</v>
      </c>
      <c r="I178" s="372"/>
      <c r="J178" s="682">
        <f t="shared" si="4"/>
        <v>37.504372000000004</v>
      </c>
      <c r="K178" s="369"/>
      <c r="M178" s="637">
        <f t="shared" si="5"/>
        <v>7</v>
      </c>
    </row>
    <row r="179" spans="1:13" x14ac:dyDescent="0.2">
      <c r="A179" s="371">
        <f>+SUBTOTAL(3,$G$7:$G179)</f>
        <v>173</v>
      </c>
      <c r="B179" s="365">
        <v>45658</v>
      </c>
      <c r="C179" s="366" t="s">
        <v>563</v>
      </c>
      <c r="D179" s="367" t="str">
        <f>+VLOOKUP(C179,Foundation!$C$8:$D$525,2,FALSE)</f>
        <v>DB1+0</v>
      </c>
      <c r="E179" s="367" t="str">
        <f>+VLOOKUP(C179,Foundation!$C$8:$E$493,3,FALSE)</f>
        <v>Sandy</v>
      </c>
      <c r="F179" s="349">
        <v>45651</v>
      </c>
      <c r="G179" s="349">
        <v>45664</v>
      </c>
      <c r="H179" s="369" t="s">
        <v>587</v>
      </c>
      <c r="I179" s="372"/>
      <c r="J179" s="682">
        <f t="shared" si="4"/>
        <v>57.597240999999997</v>
      </c>
      <c r="K179" s="369"/>
      <c r="M179" s="637">
        <f t="shared" si="5"/>
        <v>13</v>
      </c>
    </row>
    <row r="180" spans="1:13" x14ac:dyDescent="0.2">
      <c r="A180" s="371">
        <f>+SUBTOTAL(3,$G$7:$G180)</f>
        <v>174</v>
      </c>
      <c r="B180" s="365">
        <v>45658</v>
      </c>
      <c r="C180" s="366" t="s">
        <v>853</v>
      </c>
      <c r="D180" s="367" t="str">
        <f>+VLOOKUP(C180,Foundation!$C$8:$D$525,2,FALSE)</f>
        <v>DB2+0</v>
      </c>
      <c r="E180" s="367" t="str">
        <f>+VLOOKUP(C180,Foundation!$C$8:$E$493,3,FALSE)</f>
        <v>DRY</v>
      </c>
      <c r="F180" s="349">
        <v>45660</v>
      </c>
      <c r="G180" s="349">
        <v>45666</v>
      </c>
      <c r="H180" s="369" t="s">
        <v>888</v>
      </c>
      <c r="I180" s="372"/>
      <c r="J180" s="682">
        <f t="shared" si="4"/>
        <v>57.597240999999997</v>
      </c>
      <c r="K180" s="369"/>
      <c r="M180" s="637">
        <f t="shared" si="5"/>
        <v>6</v>
      </c>
    </row>
    <row r="181" spans="1:13" x14ac:dyDescent="0.2">
      <c r="A181" s="371">
        <f>+SUBTOTAL(3,$G$7:$G181)</f>
        <v>175</v>
      </c>
      <c r="B181" s="365">
        <v>45658</v>
      </c>
      <c r="C181" s="366" t="s">
        <v>729</v>
      </c>
      <c r="D181" s="367" t="str">
        <f>+VLOOKUP(C181,Foundation!$C$8:$D$525,2,FALSE)</f>
        <v>DA+3</v>
      </c>
      <c r="E181" s="367" t="str">
        <f>+VLOOKUP(C181,Foundation!$C$8:$E$493,3,FALSE)</f>
        <v>Sandy</v>
      </c>
      <c r="F181" s="349">
        <v>45661</v>
      </c>
      <c r="G181" s="349">
        <v>45666</v>
      </c>
      <c r="H181" s="369" t="s">
        <v>893</v>
      </c>
      <c r="I181" s="372"/>
      <c r="J181" s="682">
        <f t="shared" si="4"/>
        <v>38.847605999999992</v>
      </c>
      <c r="K181" s="369"/>
      <c r="M181" s="637">
        <f t="shared" si="5"/>
        <v>5</v>
      </c>
    </row>
    <row r="182" spans="1:13" x14ac:dyDescent="0.2">
      <c r="A182" s="371">
        <f>+SUBTOTAL(3,$G$7:$G182)</f>
        <v>176</v>
      </c>
      <c r="B182" s="365">
        <v>45658</v>
      </c>
      <c r="C182" s="378" t="s">
        <v>863</v>
      </c>
      <c r="D182" s="367" t="str">
        <f>+VLOOKUP(C182,Foundation!$C$8:$D$525,2,FALSE)</f>
        <v>DB2+0</v>
      </c>
      <c r="E182" s="367" t="str">
        <f>+VLOOKUP(C182,Foundation!$C$8:$E$493,3,FALSE)</f>
        <v>Sandy</v>
      </c>
      <c r="F182" s="349">
        <v>45662</v>
      </c>
      <c r="G182" s="349">
        <v>45670</v>
      </c>
      <c r="H182" s="369" t="s">
        <v>885</v>
      </c>
      <c r="I182" s="372"/>
      <c r="J182" s="682">
        <f t="shared" si="4"/>
        <v>57.597240999999997</v>
      </c>
      <c r="K182" s="369"/>
      <c r="M182" s="637">
        <f t="shared" si="5"/>
        <v>8</v>
      </c>
    </row>
    <row r="183" spans="1:13" x14ac:dyDescent="0.2">
      <c r="A183" s="371">
        <f>+SUBTOTAL(3,$G$7:$G183)</f>
        <v>177</v>
      </c>
      <c r="B183" s="365">
        <v>45658</v>
      </c>
      <c r="C183" s="378" t="s">
        <v>857</v>
      </c>
      <c r="D183" s="367" t="str">
        <f>+VLOOKUP(C183,Foundation!$C$8:$D$525,2,FALSE)</f>
        <v>DA+0</v>
      </c>
      <c r="E183" s="367" t="str">
        <f>+VLOOKUP(C183,Foundation!$C$8:$E$493,3,FALSE)</f>
        <v>DRY</v>
      </c>
      <c r="F183" s="349">
        <v>45667</v>
      </c>
      <c r="G183" s="349">
        <v>45671</v>
      </c>
      <c r="H183" s="369" t="s">
        <v>888</v>
      </c>
      <c r="I183" s="372"/>
      <c r="J183" s="682">
        <f t="shared" si="4"/>
        <v>37.504372000000004</v>
      </c>
      <c r="K183" s="369"/>
      <c r="M183" s="637">
        <f t="shared" si="5"/>
        <v>4</v>
      </c>
    </row>
    <row r="184" spans="1:13" x14ac:dyDescent="0.2">
      <c r="A184" s="371">
        <f>+SUBTOTAL(3,$G$7:$G184)</f>
        <v>178</v>
      </c>
      <c r="B184" s="365">
        <v>45658</v>
      </c>
      <c r="C184" s="378" t="s">
        <v>564</v>
      </c>
      <c r="D184" s="367" t="str">
        <f>+VLOOKUP(C184,Foundation!$C$8:$D$525,2,FALSE)</f>
        <v>DA+3</v>
      </c>
      <c r="E184" s="367" t="str">
        <f>+VLOOKUP(C184,Foundation!$C$8:$E$493,3,FALSE)</f>
        <v>Sandy</v>
      </c>
      <c r="F184" s="349">
        <v>45665</v>
      </c>
      <c r="G184" s="349">
        <v>45674</v>
      </c>
      <c r="H184" s="369" t="s">
        <v>587</v>
      </c>
      <c r="I184" s="372"/>
      <c r="J184" s="682">
        <f t="shared" si="4"/>
        <v>38.847605999999992</v>
      </c>
      <c r="K184" s="369"/>
      <c r="M184" s="637">
        <f t="shared" si="5"/>
        <v>9</v>
      </c>
    </row>
    <row r="185" spans="1:13" x14ac:dyDescent="0.2">
      <c r="A185" s="371">
        <f>+SUBTOTAL(3,$G$7:$G185)</f>
        <v>179</v>
      </c>
      <c r="B185" s="365">
        <v>45658</v>
      </c>
      <c r="C185" s="378" t="s">
        <v>569</v>
      </c>
      <c r="D185" s="367" t="str">
        <f>+VLOOKUP(C185,Foundation!$C$8:$D$525,2,FALSE)</f>
        <v>DA+3</v>
      </c>
      <c r="E185" s="367" t="str">
        <f>+VLOOKUP(C185,Foundation!$C$8:$E$493,3,FALSE)</f>
        <v>Sandy</v>
      </c>
      <c r="F185" s="349">
        <v>45668</v>
      </c>
      <c r="G185" s="349">
        <v>45675</v>
      </c>
      <c r="H185" s="369" t="s">
        <v>597</v>
      </c>
      <c r="I185" s="372"/>
      <c r="J185" s="682">
        <f t="shared" si="4"/>
        <v>38.847605999999992</v>
      </c>
      <c r="K185" s="369"/>
      <c r="M185" s="637">
        <f t="shared" si="5"/>
        <v>7</v>
      </c>
    </row>
    <row r="186" spans="1:13" x14ac:dyDescent="0.2">
      <c r="A186" s="371">
        <f>+SUBTOTAL(3,$G$7:$G186)</f>
        <v>180</v>
      </c>
      <c r="B186" s="365">
        <v>45658</v>
      </c>
      <c r="C186" s="366" t="s">
        <v>728</v>
      </c>
      <c r="D186" s="367" t="str">
        <f>+VLOOKUP(C186,Foundation!$C$8:$D$525,2,FALSE)</f>
        <v>DA+3</v>
      </c>
      <c r="E186" s="367" t="str">
        <f>+VLOOKUP(C186,Foundation!$C$8:$E$493,3,FALSE)</f>
        <v>Sandy</v>
      </c>
      <c r="F186" s="349">
        <v>45667</v>
      </c>
      <c r="G186" s="349">
        <v>45675</v>
      </c>
      <c r="H186" s="369" t="s">
        <v>893</v>
      </c>
      <c r="I186" s="372"/>
      <c r="J186" s="682">
        <f t="shared" si="4"/>
        <v>38.847605999999992</v>
      </c>
      <c r="K186" s="369"/>
      <c r="M186" s="637">
        <f t="shared" si="5"/>
        <v>8</v>
      </c>
    </row>
    <row r="187" spans="1:13" x14ac:dyDescent="0.2">
      <c r="A187" s="371">
        <f>+SUBTOTAL(3,$G$7:$G187)</f>
        <v>181</v>
      </c>
      <c r="B187" s="365">
        <v>45658</v>
      </c>
      <c r="C187" s="366" t="s">
        <v>858</v>
      </c>
      <c r="D187" s="367" t="str">
        <f>+VLOOKUP(C187,Foundation!$C$8:$D$525,2,FALSE)</f>
        <v>DA+0</v>
      </c>
      <c r="E187" s="367" t="str">
        <f>+VLOOKUP(C187,Foundation!$C$8:$E$493,3,FALSE)</f>
        <v>DRY</v>
      </c>
      <c r="F187" s="349">
        <v>45672</v>
      </c>
      <c r="G187" s="349">
        <v>45676</v>
      </c>
      <c r="H187" s="369" t="s">
        <v>888</v>
      </c>
      <c r="I187" s="372"/>
      <c r="J187" s="682">
        <f t="shared" si="4"/>
        <v>37.504372000000004</v>
      </c>
      <c r="K187" s="369"/>
      <c r="M187" s="637">
        <f t="shared" si="5"/>
        <v>4</v>
      </c>
    </row>
    <row r="188" spans="1:13" x14ac:dyDescent="0.2">
      <c r="A188" s="371">
        <f>+SUBTOTAL(3,$G$7:$G188)</f>
        <v>182</v>
      </c>
      <c r="B188" s="365">
        <v>45658</v>
      </c>
      <c r="C188" s="378" t="s">
        <v>860</v>
      </c>
      <c r="D188" s="367" t="str">
        <f>+VLOOKUP(C188,Foundation!$C$8:$D$525,2,FALSE)</f>
        <v>DA+0</v>
      </c>
      <c r="E188" s="367" t="str">
        <f>+VLOOKUP(C188,Foundation!$C$8:$E$493,3,FALSE)</f>
        <v>DRY</v>
      </c>
      <c r="F188" s="349">
        <v>45671</v>
      </c>
      <c r="G188" s="349">
        <v>45676</v>
      </c>
      <c r="H188" s="369" t="s">
        <v>885</v>
      </c>
      <c r="I188" s="372"/>
      <c r="J188" s="682">
        <f t="shared" si="4"/>
        <v>37.504372000000004</v>
      </c>
      <c r="K188" s="369"/>
      <c r="M188" s="637">
        <f t="shared" si="5"/>
        <v>5</v>
      </c>
    </row>
    <row r="189" spans="1:13" x14ac:dyDescent="0.2">
      <c r="A189" s="371">
        <f>+SUBTOTAL(3,$G$7:$G189)</f>
        <v>183</v>
      </c>
      <c r="B189" s="365">
        <v>45658</v>
      </c>
      <c r="C189" s="378" t="s">
        <v>850</v>
      </c>
      <c r="D189" s="367" t="str">
        <f>+VLOOKUP(C189,Foundation!$C$8:$D$525,2,FALSE)</f>
        <v>DB2+3</v>
      </c>
      <c r="E189" s="367" t="str">
        <f>+VLOOKUP(C189,Foundation!$C$8:$E$493,3,FALSE)</f>
        <v>DRY</v>
      </c>
      <c r="F189" s="349">
        <v>45678</v>
      </c>
      <c r="G189" s="349">
        <v>45684</v>
      </c>
      <c r="H189" s="369" t="s">
        <v>890</v>
      </c>
      <c r="I189" s="372"/>
      <c r="J189" s="682">
        <f t="shared" si="4"/>
        <v>60.096777000000003</v>
      </c>
      <c r="K189" s="369"/>
      <c r="M189" s="637">
        <f t="shared" si="5"/>
        <v>6</v>
      </c>
    </row>
    <row r="190" spans="1:13" x14ac:dyDescent="0.2">
      <c r="A190" s="371">
        <f>+SUBTOTAL(3,$G$7:$G190)</f>
        <v>184</v>
      </c>
      <c r="B190" s="365">
        <v>45658</v>
      </c>
      <c r="C190" s="378" t="s">
        <v>217</v>
      </c>
      <c r="D190" s="367" t="str">
        <f>+VLOOKUP(C190,Foundation!$C$8:$D$525,2,FALSE)</f>
        <v>DA+3</v>
      </c>
      <c r="E190" s="367" t="str">
        <f>+VLOOKUP(C190,Foundation!$C$8:$E$493,3,FALSE)</f>
        <v>Sandy</v>
      </c>
      <c r="F190" s="349">
        <v>45676</v>
      </c>
      <c r="G190" s="349">
        <v>45686</v>
      </c>
      <c r="H190" s="369" t="s">
        <v>597</v>
      </c>
      <c r="I190" s="372"/>
      <c r="J190" s="682">
        <f t="shared" si="4"/>
        <v>38.847605999999992</v>
      </c>
      <c r="K190" s="369"/>
      <c r="M190" s="637">
        <f t="shared" si="5"/>
        <v>10</v>
      </c>
    </row>
    <row r="191" spans="1:13" x14ac:dyDescent="0.2">
      <c r="A191" s="371">
        <f>+SUBTOTAL(3,$G$7:$G191)</f>
        <v>185</v>
      </c>
      <c r="B191" s="365">
        <v>45658</v>
      </c>
      <c r="C191" s="378" t="s">
        <v>101</v>
      </c>
      <c r="D191" s="367" t="str">
        <f>+VLOOKUP(C191,Foundation!$C$8:$D$525,2,FALSE)</f>
        <v>DC2+6</v>
      </c>
      <c r="E191" s="367" t="str">
        <f>+VLOOKUP(C191,Foundation!$C$8:$E$493,3,FALSE)</f>
        <v>DRY</v>
      </c>
      <c r="F191" s="349">
        <v>45668</v>
      </c>
      <c r="G191" s="349">
        <v>45686</v>
      </c>
      <c r="H191" s="369" t="s">
        <v>892</v>
      </c>
      <c r="I191" s="372"/>
      <c r="J191" s="682">
        <f t="shared" si="4"/>
        <v>78.132046999999986</v>
      </c>
      <c r="K191" s="369"/>
      <c r="M191" s="637">
        <f t="shared" si="5"/>
        <v>18</v>
      </c>
    </row>
    <row r="192" spans="1:13" x14ac:dyDescent="0.2">
      <c r="A192" s="371">
        <f>+SUBTOTAL(3,$G$7:$G192)</f>
        <v>186</v>
      </c>
      <c r="B192" s="365">
        <v>45658</v>
      </c>
      <c r="C192" s="378" t="s">
        <v>727</v>
      </c>
      <c r="D192" s="367" t="str">
        <f>+VLOOKUP(C192,Foundation!$C$8:$D$525,2,FALSE)</f>
        <v>DA+6</v>
      </c>
      <c r="E192" s="367" t="str">
        <f>+VLOOKUP(C192,Foundation!$C$8:$E$493,3,FALSE)</f>
        <v>Sandy</v>
      </c>
      <c r="F192" s="349">
        <v>45676</v>
      </c>
      <c r="G192" s="349">
        <v>45687</v>
      </c>
      <c r="H192" s="369" t="s">
        <v>893</v>
      </c>
      <c r="I192" s="372"/>
      <c r="J192" s="682">
        <f t="shared" si="4"/>
        <v>45.413028000000004</v>
      </c>
      <c r="K192" s="369"/>
      <c r="M192" s="637">
        <f t="shared" si="5"/>
        <v>11</v>
      </c>
    </row>
    <row r="193" spans="1:13" x14ac:dyDescent="0.2">
      <c r="A193" s="371">
        <f>+SUBTOTAL(3,$G$7:$G193)</f>
        <v>187</v>
      </c>
      <c r="B193" s="365">
        <v>45689</v>
      </c>
      <c r="C193" s="378" t="s">
        <v>851</v>
      </c>
      <c r="D193" s="367" t="str">
        <f>+VLOOKUP(C193,Foundation!$C$8:$D$525,2,FALSE)</f>
        <v>DA+3</v>
      </c>
      <c r="E193" s="367" t="str">
        <f>+VLOOKUP(C193,Foundation!$C$8:$E$493,3,FALSE)</f>
        <v>DRY</v>
      </c>
      <c r="F193" s="349">
        <v>45685</v>
      </c>
      <c r="G193" s="349">
        <v>45690</v>
      </c>
      <c r="H193" s="369" t="s">
        <v>890</v>
      </c>
      <c r="I193" s="372"/>
      <c r="J193" s="682">
        <f t="shared" si="4"/>
        <v>38.847605999999992</v>
      </c>
      <c r="K193" s="369"/>
      <c r="M193" s="637">
        <f t="shared" si="5"/>
        <v>5</v>
      </c>
    </row>
    <row r="194" spans="1:13" x14ac:dyDescent="0.2">
      <c r="A194" s="371">
        <f>+SUBTOTAL(3,$G$7:$G194)</f>
        <v>188</v>
      </c>
      <c r="B194" s="365">
        <v>45689</v>
      </c>
      <c r="C194" s="378" t="s">
        <v>826</v>
      </c>
      <c r="D194" s="367" t="str">
        <f>+VLOOKUP(C194,Foundation!$C$8:$D$525,2,FALSE)</f>
        <v>DA+0</v>
      </c>
      <c r="E194" s="367" t="str">
        <f>+VLOOKUP(C194,Foundation!$C$8:$E$493,3,FALSE)</f>
        <v>DRY</v>
      </c>
      <c r="F194" s="349">
        <v>45686</v>
      </c>
      <c r="G194" s="349">
        <v>45694</v>
      </c>
      <c r="H194" s="369" t="s">
        <v>892</v>
      </c>
      <c r="I194" s="372"/>
      <c r="J194" s="682">
        <f t="shared" si="4"/>
        <v>37.504372000000004</v>
      </c>
      <c r="K194" s="369"/>
      <c r="M194" s="637">
        <f t="shared" si="5"/>
        <v>8</v>
      </c>
    </row>
    <row r="195" spans="1:13" x14ac:dyDescent="0.2">
      <c r="A195" s="371">
        <f>+SUBTOTAL(3,$G$7:$G195)</f>
        <v>189</v>
      </c>
      <c r="B195" s="365">
        <v>45689</v>
      </c>
      <c r="C195" s="378" t="s">
        <v>852</v>
      </c>
      <c r="D195" s="367" t="str">
        <f>+VLOOKUP(C195,Foundation!$C$8:$D$525,2,FALSE)</f>
        <v>DA+0</v>
      </c>
      <c r="E195" s="367" t="str">
        <f>+VLOOKUP(C195,Foundation!$C$8:$E$493,3,FALSE)</f>
        <v>DRY</v>
      </c>
      <c r="F195" s="349">
        <v>45690</v>
      </c>
      <c r="G195" s="349">
        <v>45694</v>
      </c>
      <c r="H195" s="369" t="s">
        <v>890</v>
      </c>
      <c r="I195" s="372"/>
      <c r="J195" s="682">
        <f t="shared" si="4"/>
        <v>37.504372000000004</v>
      </c>
      <c r="K195" s="369"/>
      <c r="M195" s="637">
        <f t="shared" si="5"/>
        <v>4</v>
      </c>
    </row>
    <row r="196" spans="1:13" x14ac:dyDescent="0.2">
      <c r="A196" s="371">
        <f>+SUBTOTAL(3,$G$7:$G196)</f>
        <v>190</v>
      </c>
      <c r="B196" s="365">
        <v>45689</v>
      </c>
      <c r="C196" s="378" t="s">
        <v>707</v>
      </c>
      <c r="D196" s="367" t="str">
        <f>+VLOOKUP(C196,Foundation!$C$8:$D$525,2,FALSE)</f>
        <v>DC2+0</v>
      </c>
      <c r="E196" s="367" t="str">
        <f>+VLOOKUP(C196,Foundation!$C$8:$E$493,3,FALSE)</f>
        <v>Sandy</v>
      </c>
      <c r="F196" s="349">
        <v>45688</v>
      </c>
      <c r="G196" s="349">
        <v>45695</v>
      </c>
      <c r="H196" s="369" t="s">
        <v>895</v>
      </c>
      <c r="I196" s="372"/>
      <c r="J196" s="682">
        <f t="shared" si="4"/>
        <v>66.381106999999986</v>
      </c>
      <c r="K196" s="369"/>
      <c r="M196" s="637">
        <f t="shared" si="5"/>
        <v>7</v>
      </c>
    </row>
    <row r="197" spans="1:13" x14ac:dyDescent="0.2">
      <c r="A197" s="371">
        <f>+SUBTOTAL(3,$G$7:$G197)</f>
        <v>191</v>
      </c>
      <c r="B197" s="365">
        <v>45689</v>
      </c>
      <c r="C197" s="378" t="s">
        <v>625</v>
      </c>
      <c r="D197" s="367" t="str">
        <f>+VLOOKUP(C197,Foundation!$C$8:$D$525,2,FALSE)</f>
        <v>DA+6</v>
      </c>
      <c r="E197" s="367" t="str">
        <f>+VLOOKUP(C197,Foundation!$C$8:$E$493,3,FALSE)</f>
        <v>DFR</v>
      </c>
      <c r="F197" s="349">
        <v>45688</v>
      </c>
      <c r="G197" s="349">
        <v>45698</v>
      </c>
      <c r="H197" s="369" t="s">
        <v>597</v>
      </c>
      <c r="I197" s="372"/>
      <c r="J197" s="682">
        <f t="shared" si="4"/>
        <v>45.413028000000004</v>
      </c>
      <c r="K197" s="369"/>
      <c r="M197" s="637">
        <f t="shared" si="5"/>
        <v>10</v>
      </c>
    </row>
    <row r="198" spans="1:13" x14ac:dyDescent="0.2">
      <c r="A198" s="371">
        <f>+SUBTOTAL(3,$G$7:$G198)</f>
        <v>192</v>
      </c>
      <c r="B198" s="365">
        <v>45689</v>
      </c>
      <c r="C198" s="378" t="s">
        <v>849</v>
      </c>
      <c r="D198" s="367" t="str">
        <f>+VLOOKUP(C198,Foundation!$C$8:$D$525,2,FALSE)</f>
        <v>DA+3</v>
      </c>
      <c r="E198" s="367" t="str">
        <f>+VLOOKUP(C198,Foundation!$C$8:$E$493,3,FALSE)</f>
        <v>DRY</v>
      </c>
      <c r="F198" s="349">
        <v>45695</v>
      </c>
      <c r="G198" s="349">
        <v>45698</v>
      </c>
      <c r="H198" s="369" t="s">
        <v>890</v>
      </c>
      <c r="I198" s="372"/>
      <c r="J198" s="682">
        <f t="shared" si="4"/>
        <v>38.847605999999992</v>
      </c>
      <c r="K198" s="369"/>
      <c r="M198" s="637">
        <f t="shared" si="5"/>
        <v>3</v>
      </c>
    </row>
    <row r="199" spans="1:13" x14ac:dyDescent="0.2">
      <c r="A199" s="371">
        <f>+SUBTOTAL(3,$G$7:$G199)</f>
        <v>193</v>
      </c>
      <c r="B199" s="365">
        <v>45689</v>
      </c>
      <c r="C199" s="378" t="s">
        <v>710</v>
      </c>
      <c r="D199" s="367" t="str">
        <f>+VLOOKUP(C199,Foundation!$C$8:$D$525,2,FALSE)</f>
        <v>DC2+0</v>
      </c>
      <c r="E199" s="367" t="str">
        <f>+VLOOKUP(C199,Foundation!$C$8:$E$493,3,FALSE)</f>
        <v>Sandy</v>
      </c>
      <c r="F199" s="349">
        <v>45696</v>
      </c>
      <c r="G199" s="349">
        <v>45702</v>
      </c>
      <c r="H199" s="369" t="s">
        <v>895</v>
      </c>
      <c r="I199" s="372"/>
      <c r="J199" s="682">
        <f t="shared" si="4"/>
        <v>66.381106999999986</v>
      </c>
      <c r="K199" s="369"/>
      <c r="M199" s="637">
        <f t="shared" si="5"/>
        <v>6</v>
      </c>
    </row>
    <row r="200" spans="1:13" x14ac:dyDescent="0.2">
      <c r="A200" s="371">
        <f>+SUBTOTAL(3,$G$7:$G200)</f>
        <v>194</v>
      </c>
      <c r="B200" s="365">
        <v>45689</v>
      </c>
      <c r="C200" s="378" t="s">
        <v>91</v>
      </c>
      <c r="D200" s="367" t="str">
        <f>+VLOOKUP(C200,Foundation!$C$8:$D$525,2,FALSE)</f>
        <v>DD45+0</v>
      </c>
      <c r="E200" s="367" t="str">
        <f>+VLOOKUP(C200,Foundation!$C$8:$E$493,3,FALSE)</f>
        <v>Sandy</v>
      </c>
      <c r="F200" s="349">
        <v>45693</v>
      </c>
      <c r="G200" s="349">
        <v>45702</v>
      </c>
      <c r="H200" s="369" t="s">
        <v>884</v>
      </c>
      <c r="I200" s="372"/>
      <c r="J200" s="682">
        <f t="shared" ref="J200:J234" si="6">+VLOOKUP(D200,$AB$7:$AC$35,2,FALSE)</f>
        <v>86.129278999999997</v>
      </c>
      <c r="K200" s="369"/>
      <c r="M200" s="637">
        <f t="shared" ref="M200:M263" si="7">G200-F200</f>
        <v>9</v>
      </c>
    </row>
    <row r="201" spans="1:13" x14ac:dyDescent="0.2">
      <c r="A201" s="371">
        <f>+SUBTOTAL(3,$G$7:$G201)</f>
        <v>195</v>
      </c>
      <c r="B201" s="365">
        <v>45689</v>
      </c>
      <c r="C201" s="378" t="s">
        <v>848</v>
      </c>
      <c r="D201" s="367" t="str">
        <f>+VLOOKUP(C201,Foundation!$C$8:$D$525,2,FALSE)</f>
        <v>DA+3</v>
      </c>
      <c r="E201" s="367" t="str">
        <f>+VLOOKUP(C201,Foundation!$C$8:$E$493,3,FALSE)</f>
        <v>DRY</v>
      </c>
      <c r="F201" s="349">
        <v>45699</v>
      </c>
      <c r="G201" s="349">
        <v>45703</v>
      </c>
      <c r="H201" s="369" t="s">
        <v>890</v>
      </c>
      <c r="I201" s="372"/>
      <c r="J201" s="682">
        <f t="shared" si="6"/>
        <v>38.847605999999992</v>
      </c>
      <c r="K201" s="369"/>
      <c r="M201" s="637">
        <f t="shared" si="7"/>
        <v>4</v>
      </c>
    </row>
    <row r="202" spans="1:13" x14ac:dyDescent="0.2">
      <c r="A202" s="371">
        <f>+SUBTOTAL(3,$G$7:$G202)</f>
        <v>196</v>
      </c>
      <c r="B202" s="365">
        <v>45689</v>
      </c>
      <c r="C202" s="378" t="s">
        <v>626</v>
      </c>
      <c r="D202" s="367" t="str">
        <f>+VLOOKUP(C202,Foundation!$C$8:$D$525,2,FALSE)</f>
        <v>DA+0</v>
      </c>
      <c r="E202" s="367" t="str">
        <f>+VLOOKUP(C202,Foundation!$C$8:$E$493,3,FALSE)</f>
        <v>DRY</v>
      </c>
      <c r="F202" s="349">
        <v>45699</v>
      </c>
      <c r="G202" s="349">
        <v>45706</v>
      </c>
      <c r="H202" s="369" t="s">
        <v>597</v>
      </c>
      <c r="I202" s="372"/>
      <c r="J202" s="682">
        <f t="shared" si="6"/>
        <v>37.504372000000004</v>
      </c>
      <c r="K202" s="369"/>
      <c r="M202" s="637">
        <f t="shared" si="7"/>
        <v>7</v>
      </c>
    </row>
    <row r="203" spans="1:13" x14ac:dyDescent="0.2">
      <c r="A203" s="371">
        <f>+SUBTOTAL(3,$G$7:$G203)</f>
        <v>197</v>
      </c>
      <c r="B203" s="365">
        <v>45689</v>
      </c>
      <c r="C203" s="378" t="s">
        <v>847</v>
      </c>
      <c r="D203" s="367" t="str">
        <f>+VLOOKUP(C203,Foundation!$C$8:$D$525,2,FALSE)</f>
        <v>DA+0</v>
      </c>
      <c r="E203" s="367" t="str">
        <f>+VLOOKUP(C203,Foundation!$C$8:$E$493,3,FALSE)</f>
        <v>DRY</v>
      </c>
      <c r="F203" s="349">
        <v>45704</v>
      </c>
      <c r="G203" s="349">
        <v>45707</v>
      </c>
      <c r="H203" s="369" t="s">
        <v>890</v>
      </c>
      <c r="I203" s="372"/>
      <c r="J203" s="682">
        <f t="shared" si="6"/>
        <v>37.504372000000004</v>
      </c>
      <c r="K203" s="369"/>
      <c r="M203" s="637">
        <f t="shared" si="7"/>
        <v>3</v>
      </c>
    </row>
    <row r="204" spans="1:13" x14ac:dyDescent="0.2">
      <c r="A204" s="371">
        <f>+SUBTOTAL(3,$G$7:$G204)</f>
        <v>198</v>
      </c>
      <c r="B204" s="365">
        <v>45689</v>
      </c>
      <c r="C204" s="378" t="s">
        <v>701</v>
      </c>
      <c r="D204" s="367" t="str">
        <f>+VLOOKUP(C204,Foundation!$C$8:$D$525,2,FALSE)</f>
        <v>DA+9</v>
      </c>
      <c r="E204" s="367" t="str">
        <f>+VLOOKUP(C204,Foundation!$C$8:$E$493,3,FALSE)</f>
        <v>Sandy</v>
      </c>
      <c r="F204" s="349">
        <v>45703</v>
      </c>
      <c r="G204" s="349">
        <v>45708</v>
      </c>
      <c r="H204" s="369" t="s">
        <v>884</v>
      </c>
      <c r="I204" s="372"/>
      <c r="J204" s="682">
        <f t="shared" si="6"/>
        <v>47.184350000000002</v>
      </c>
      <c r="K204" s="369"/>
      <c r="M204" s="637">
        <f t="shared" si="7"/>
        <v>5</v>
      </c>
    </row>
    <row r="205" spans="1:13" x14ac:dyDescent="0.2">
      <c r="A205" s="371">
        <f>+SUBTOTAL(3,$G$7:$G205)</f>
        <v>199</v>
      </c>
      <c r="B205" s="365">
        <v>45689</v>
      </c>
      <c r="C205" s="378" t="s">
        <v>846</v>
      </c>
      <c r="D205" s="367" t="str">
        <f>+VLOOKUP(C205,Foundation!$C$8:$D$525,2,FALSE)</f>
        <v>DA+3</v>
      </c>
      <c r="E205" s="367" t="str">
        <f>+VLOOKUP(C205,Foundation!$C$8:$E$493,3,FALSE)</f>
        <v>DRY</v>
      </c>
      <c r="F205" s="349">
        <v>45708</v>
      </c>
      <c r="G205" s="349">
        <v>45712</v>
      </c>
      <c r="H205" s="369" t="s">
        <v>890</v>
      </c>
      <c r="I205" s="372"/>
      <c r="J205" s="682">
        <f t="shared" si="6"/>
        <v>38.847605999999992</v>
      </c>
      <c r="K205" s="369"/>
      <c r="M205" s="637">
        <f t="shared" si="7"/>
        <v>4</v>
      </c>
    </row>
    <row r="206" spans="1:13" x14ac:dyDescent="0.2">
      <c r="A206" s="371">
        <f>+SUBTOTAL(3,$G$7:$G206)</f>
        <v>200</v>
      </c>
      <c r="B206" s="365">
        <v>45689</v>
      </c>
      <c r="C206" s="378" t="s">
        <v>627</v>
      </c>
      <c r="D206" s="367" t="str">
        <f>+VLOOKUP(C206,Foundation!$C$8:$D$525,2,FALSE)</f>
        <v>DA+0</v>
      </c>
      <c r="E206" s="367" t="str">
        <f>+VLOOKUP(C206,Foundation!$C$8:$E$493,3,FALSE)</f>
        <v>DRY</v>
      </c>
      <c r="F206" s="349">
        <v>45707</v>
      </c>
      <c r="G206" s="349">
        <v>45716</v>
      </c>
      <c r="H206" s="369" t="s">
        <v>597</v>
      </c>
      <c r="I206" s="372"/>
      <c r="J206" s="682">
        <f t="shared" si="6"/>
        <v>37.504372000000004</v>
      </c>
      <c r="K206" s="369"/>
      <c r="M206" s="637">
        <f t="shared" si="7"/>
        <v>9</v>
      </c>
    </row>
    <row r="207" spans="1:13" x14ac:dyDescent="0.2">
      <c r="A207" s="371">
        <f>+SUBTOTAL(3,$G$7:$G207)</f>
        <v>201</v>
      </c>
      <c r="B207" s="365">
        <v>45717</v>
      </c>
      <c r="C207" s="378" t="s">
        <v>845</v>
      </c>
      <c r="D207" s="367" t="str">
        <f>+VLOOKUP(C207,Foundation!$C$8:$D$525,2,FALSE)</f>
        <v>DA+3</v>
      </c>
      <c r="E207" s="367" t="str">
        <f>+VLOOKUP(C207,Foundation!$C$8:$E$493,3,FALSE)</f>
        <v>DRY</v>
      </c>
      <c r="F207" s="349">
        <v>45713</v>
      </c>
      <c r="G207" s="349">
        <v>45717</v>
      </c>
      <c r="H207" s="369" t="s">
        <v>890</v>
      </c>
      <c r="I207" s="372"/>
      <c r="J207" s="682">
        <f t="shared" si="6"/>
        <v>38.847605999999992</v>
      </c>
      <c r="K207" s="369"/>
      <c r="M207" s="637">
        <f t="shared" si="7"/>
        <v>4</v>
      </c>
    </row>
    <row r="208" spans="1:13" x14ac:dyDescent="0.2">
      <c r="A208" s="371">
        <f>+SUBTOTAL(3,$G$7:$G208)</f>
        <v>202</v>
      </c>
      <c r="B208" s="365">
        <v>45717</v>
      </c>
      <c r="C208" s="378" t="s">
        <v>726</v>
      </c>
      <c r="D208" s="367" t="str">
        <f>+VLOOKUP(C208,Foundation!$C$8:$D$525,2,FALSE)</f>
        <v>DA+3</v>
      </c>
      <c r="E208" s="367" t="str">
        <f>+VLOOKUP(C208,Foundation!$C$8:$E$493,3,FALSE)</f>
        <v>Sandy</v>
      </c>
      <c r="F208" s="349">
        <v>45717</v>
      </c>
      <c r="G208" s="349">
        <v>45723</v>
      </c>
      <c r="H208" s="369" t="s">
        <v>893</v>
      </c>
      <c r="I208" s="372"/>
      <c r="J208" s="682">
        <f t="shared" si="6"/>
        <v>38.847605999999992</v>
      </c>
      <c r="K208" s="369"/>
      <c r="M208" s="637">
        <f t="shared" si="7"/>
        <v>6</v>
      </c>
    </row>
    <row r="209" spans="1:13" x14ac:dyDescent="0.2">
      <c r="A209" s="371">
        <f>+SUBTOTAL(3,$G$7:$G209)</f>
        <v>203</v>
      </c>
      <c r="B209" s="365">
        <v>45717</v>
      </c>
      <c r="C209" s="366" t="s">
        <v>844</v>
      </c>
      <c r="D209" s="367" t="str">
        <f>+VLOOKUP(C209,Foundation!$C$8:$D$525,2,FALSE)</f>
        <v>DA+6</v>
      </c>
      <c r="E209" s="367" t="str">
        <f>+VLOOKUP(C209,Foundation!$C$8:$E$493,3,FALSE)</f>
        <v>DRY</v>
      </c>
      <c r="F209" s="349">
        <v>45718</v>
      </c>
      <c r="G209" s="349">
        <v>45723</v>
      </c>
      <c r="H209" s="369" t="s">
        <v>890</v>
      </c>
      <c r="I209" s="372"/>
      <c r="J209" s="682">
        <f t="shared" si="6"/>
        <v>45.413028000000004</v>
      </c>
      <c r="K209" s="369"/>
      <c r="M209" s="637">
        <f t="shared" si="7"/>
        <v>5</v>
      </c>
    </row>
    <row r="210" spans="1:13" x14ac:dyDescent="0.2">
      <c r="A210" s="371">
        <f>+SUBTOTAL(3,$G$7:$G210)</f>
        <v>204</v>
      </c>
      <c r="B210" s="365">
        <v>45717</v>
      </c>
      <c r="C210" s="366" t="s">
        <v>95</v>
      </c>
      <c r="D210" s="367" t="str">
        <f>+VLOOKUP(C210,Foundation!$C$8:$D$525,2,FALSE)</f>
        <v>DC1+3</v>
      </c>
      <c r="E210" s="367" t="str">
        <f>+VLOOKUP(C210,Foundation!$C$8:$E$493,3,FALSE)</f>
        <v>DFR</v>
      </c>
      <c r="F210" s="349">
        <v>45714</v>
      </c>
      <c r="G210" s="349">
        <v>45726</v>
      </c>
      <c r="H210" s="369" t="s">
        <v>891</v>
      </c>
      <c r="I210" s="372"/>
      <c r="J210" s="682">
        <f t="shared" si="6"/>
        <v>69.228687000000008</v>
      </c>
      <c r="K210" s="369"/>
      <c r="M210" s="637">
        <f t="shared" si="7"/>
        <v>12</v>
      </c>
    </row>
    <row r="211" spans="1:13" x14ac:dyDescent="0.2">
      <c r="A211" s="371">
        <f>+SUBTOTAL(3,$G$7:$G211)</f>
        <v>205</v>
      </c>
      <c r="B211" s="365">
        <v>45717</v>
      </c>
      <c r="C211" s="366" t="s">
        <v>843</v>
      </c>
      <c r="D211" s="367" t="str">
        <f>+VLOOKUP(C211,Foundation!$C$8:$D$525,2,FALSE)</f>
        <v>DA+3</v>
      </c>
      <c r="E211" s="367" t="str">
        <f>+VLOOKUP(C211,Foundation!$C$8:$E$493,3,FALSE)</f>
        <v>DRY</v>
      </c>
      <c r="F211" s="349">
        <v>45724</v>
      </c>
      <c r="G211" s="349">
        <v>45728</v>
      </c>
      <c r="H211" s="369" t="s">
        <v>890</v>
      </c>
      <c r="I211" s="372"/>
      <c r="J211" s="682">
        <f t="shared" si="6"/>
        <v>38.847605999999992</v>
      </c>
      <c r="K211" s="369"/>
      <c r="M211" s="637">
        <f t="shared" si="7"/>
        <v>4</v>
      </c>
    </row>
    <row r="212" spans="1:13" x14ac:dyDescent="0.2">
      <c r="A212" s="371">
        <f>+SUBTOTAL(3,$G$7:$G212)</f>
        <v>206</v>
      </c>
      <c r="B212" s="365">
        <v>45717</v>
      </c>
      <c r="C212" s="366" t="s">
        <v>833</v>
      </c>
      <c r="D212" s="367" t="str">
        <f>+VLOOKUP(C212,Foundation!$C$8:$D$525,2,FALSE)</f>
        <v>DA+3</v>
      </c>
      <c r="E212" s="367" t="str">
        <f>+VLOOKUP(C212,Foundation!$C$8:$E$493,3,FALSE)</f>
        <v>DRY</v>
      </c>
      <c r="F212" s="349">
        <v>45724</v>
      </c>
      <c r="G212" s="349">
        <v>45732</v>
      </c>
      <c r="H212" s="369" t="s">
        <v>894</v>
      </c>
      <c r="I212" s="372"/>
      <c r="J212" s="682">
        <f t="shared" si="6"/>
        <v>38.847605999999992</v>
      </c>
      <c r="K212" s="369"/>
      <c r="M212" s="637">
        <f t="shared" si="7"/>
        <v>8</v>
      </c>
    </row>
    <row r="213" spans="1:13" x14ac:dyDescent="0.2">
      <c r="A213" s="371">
        <f>+SUBTOTAL(3,$G$7:$G213)</f>
        <v>207</v>
      </c>
      <c r="B213" s="365">
        <v>45717</v>
      </c>
      <c r="C213" s="366" t="s">
        <v>725</v>
      </c>
      <c r="D213" s="367" t="str">
        <f>+VLOOKUP(C213,Foundation!$C$8:$D$525,2,FALSE)</f>
        <v>DA+0</v>
      </c>
      <c r="E213" s="367" t="str">
        <f>+VLOOKUP(C213,Foundation!$C$8:$E$493,3,FALSE)</f>
        <v>Sandy</v>
      </c>
      <c r="F213" s="349">
        <v>45725</v>
      </c>
      <c r="G213" s="349">
        <v>45733</v>
      </c>
      <c r="H213" s="369" t="s">
        <v>893</v>
      </c>
      <c r="I213" s="372"/>
      <c r="J213" s="682">
        <f t="shared" si="6"/>
        <v>37.504372000000004</v>
      </c>
      <c r="K213" s="369"/>
      <c r="M213" s="637">
        <f t="shared" si="7"/>
        <v>8</v>
      </c>
    </row>
    <row r="214" spans="1:13" x14ac:dyDescent="0.2">
      <c r="A214" s="371">
        <f>+SUBTOTAL(3,$G$7:$G214)</f>
        <v>208</v>
      </c>
      <c r="B214" s="365">
        <v>45717</v>
      </c>
      <c r="C214" s="366" t="s">
        <v>842</v>
      </c>
      <c r="D214" s="367" t="str">
        <f>+VLOOKUP(C214,Foundation!$C$8:$D$525,2,FALSE)</f>
        <v>DA+3</v>
      </c>
      <c r="E214" s="367" t="str">
        <f>+VLOOKUP(C214,Foundation!$C$8:$E$493,3,FALSE)</f>
        <v>DRY</v>
      </c>
      <c r="F214" s="349">
        <v>45729</v>
      </c>
      <c r="G214" s="349">
        <v>45734</v>
      </c>
      <c r="H214" s="369" t="s">
        <v>890</v>
      </c>
      <c r="I214" s="372"/>
      <c r="J214" s="682">
        <f t="shared" si="6"/>
        <v>38.847605999999992</v>
      </c>
      <c r="K214" s="369"/>
      <c r="M214" s="637">
        <f t="shared" si="7"/>
        <v>5</v>
      </c>
    </row>
    <row r="215" spans="1:13" x14ac:dyDescent="0.2">
      <c r="A215" s="371">
        <f>+SUBTOTAL(3,$G$7:$G215)</f>
        <v>209</v>
      </c>
      <c r="B215" s="365">
        <v>45717</v>
      </c>
      <c r="C215" s="366" t="s">
        <v>724</v>
      </c>
      <c r="D215" s="367" t="str">
        <f>+VLOOKUP(C215,Foundation!$C$8:$D$525,2,FALSE)</f>
        <v>DA+6</v>
      </c>
      <c r="E215" s="367" t="str">
        <f>+VLOOKUP(C215,Foundation!$C$8:$E$493,3,FALSE)</f>
        <v>Sandy</v>
      </c>
      <c r="F215" s="349">
        <v>45734</v>
      </c>
      <c r="G215" s="349">
        <v>45741</v>
      </c>
      <c r="H215" s="369" t="s">
        <v>893</v>
      </c>
      <c r="I215" s="372"/>
      <c r="J215" s="682">
        <f t="shared" si="6"/>
        <v>45.413028000000004</v>
      </c>
      <c r="K215" s="369"/>
      <c r="M215" s="637">
        <f t="shared" si="7"/>
        <v>7</v>
      </c>
    </row>
    <row r="216" spans="1:13" x14ac:dyDescent="0.2">
      <c r="A216" s="371">
        <f>+SUBTOTAL(3,$G$7:$G216)</f>
        <v>210</v>
      </c>
      <c r="B216" s="365">
        <v>45717</v>
      </c>
      <c r="C216" s="366" t="s">
        <v>106</v>
      </c>
      <c r="D216" s="367" t="str">
        <f>+VLOOKUP(C216,Foundation!$C$8:$D$525,2,FALSE)</f>
        <v>DB2+3</v>
      </c>
      <c r="E216" s="367" t="str">
        <f>+VLOOKUP(C216,Foundation!$C$8:$E$493,3,FALSE)</f>
        <v>DRY</v>
      </c>
      <c r="F216" s="349">
        <v>45735</v>
      </c>
      <c r="G216" s="349">
        <v>45741</v>
      </c>
      <c r="H216" s="369" t="s">
        <v>890</v>
      </c>
      <c r="I216" s="372"/>
      <c r="J216" s="682">
        <f t="shared" si="6"/>
        <v>60.096777000000003</v>
      </c>
      <c r="K216" s="369"/>
      <c r="M216" s="637">
        <f t="shared" si="7"/>
        <v>6</v>
      </c>
    </row>
    <row r="217" spans="1:13" x14ac:dyDescent="0.2">
      <c r="A217" s="371">
        <f>+SUBTOTAL(3,$G$7:$G217)</f>
        <v>211</v>
      </c>
      <c r="B217" s="365">
        <v>45717</v>
      </c>
      <c r="C217" s="366" t="s">
        <v>835</v>
      </c>
      <c r="D217" s="367" t="str">
        <f>+VLOOKUP(C217,Foundation!$C$8:$D$525,2,FALSE)</f>
        <v>DA+3</v>
      </c>
      <c r="E217" s="367" t="str">
        <f>+VLOOKUP(C217,Foundation!$C$8:$E$493,3,FALSE)</f>
        <v>DRY</v>
      </c>
      <c r="F217" s="349">
        <v>45736</v>
      </c>
      <c r="G217" s="349">
        <v>45745</v>
      </c>
      <c r="H217" s="369" t="s">
        <v>894</v>
      </c>
      <c r="I217" s="372"/>
      <c r="J217" s="682">
        <f t="shared" si="6"/>
        <v>38.847605999999992</v>
      </c>
      <c r="K217" s="369"/>
      <c r="M217" s="637">
        <f t="shared" si="7"/>
        <v>9</v>
      </c>
    </row>
    <row r="218" spans="1:13" x14ac:dyDescent="0.2">
      <c r="A218" s="371">
        <f>+SUBTOTAL(3,$G$7:$G218)</f>
        <v>212</v>
      </c>
      <c r="B218" s="365">
        <v>45717</v>
      </c>
      <c r="C218" s="366" t="s">
        <v>723</v>
      </c>
      <c r="D218" s="367" t="str">
        <f>+VLOOKUP(C218,Foundation!$C$8:$D$525,2,FALSE)</f>
        <v>DA+0</v>
      </c>
      <c r="E218" s="367" t="str">
        <f>+VLOOKUP(C218,Foundation!$C$8:$E$493,3,FALSE)</f>
        <v>Sandy</v>
      </c>
      <c r="F218" s="349">
        <v>45742</v>
      </c>
      <c r="G218" s="349">
        <v>45747</v>
      </c>
      <c r="H218" s="369" t="s">
        <v>893</v>
      </c>
      <c r="I218" s="372"/>
      <c r="J218" s="682">
        <f t="shared" si="6"/>
        <v>37.504372000000004</v>
      </c>
      <c r="K218" s="369"/>
      <c r="M218" s="637">
        <f t="shared" si="7"/>
        <v>5</v>
      </c>
    </row>
    <row r="219" spans="1:13" x14ac:dyDescent="0.2">
      <c r="A219" s="371">
        <f>+SUBTOTAL(3,$G$7:$G219)</f>
        <v>213</v>
      </c>
      <c r="B219" s="365">
        <v>45717</v>
      </c>
      <c r="C219" s="366" t="s">
        <v>841</v>
      </c>
      <c r="D219" s="367" t="str">
        <f>+VLOOKUP(C219,Foundation!$C$8:$D$525,2,FALSE)</f>
        <v>DA+3</v>
      </c>
      <c r="E219" s="367" t="str">
        <f>+VLOOKUP(C219,Foundation!$C$8:$E$493,3,FALSE)</f>
        <v>DRY</v>
      </c>
      <c r="F219" s="349">
        <v>45742</v>
      </c>
      <c r="G219" s="349">
        <v>45747</v>
      </c>
      <c r="H219" s="369" t="s">
        <v>890</v>
      </c>
      <c r="I219" s="372"/>
      <c r="J219" s="682">
        <f t="shared" si="6"/>
        <v>38.847605999999992</v>
      </c>
      <c r="K219" s="369"/>
      <c r="M219" s="637">
        <f t="shared" si="7"/>
        <v>5</v>
      </c>
    </row>
    <row r="220" spans="1:13" x14ac:dyDescent="0.2">
      <c r="A220" s="371">
        <f>+SUBTOTAL(3,$G$7:$G220)</f>
        <v>214</v>
      </c>
      <c r="B220" s="365">
        <v>45748</v>
      </c>
      <c r="C220" s="366" t="s">
        <v>686</v>
      </c>
      <c r="D220" s="367" t="str">
        <f>+VLOOKUP(C220,Foundation!$C$8:$D$525,2,FALSE)</f>
        <v>DA+3</v>
      </c>
      <c r="E220" s="367" t="str">
        <f>+VLOOKUP(C220,Foundation!$C$8:$E$493,3,FALSE)</f>
        <v>Sandy</v>
      </c>
      <c r="F220" s="349">
        <v>45747</v>
      </c>
      <c r="G220" s="349">
        <v>45749</v>
      </c>
      <c r="H220" s="369" t="s">
        <v>884</v>
      </c>
      <c r="I220" s="372"/>
      <c r="J220" s="682">
        <f t="shared" si="6"/>
        <v>38.847605999999992</v>
      </c>
      <c r="K220" s="369"/>
      <c r="M220" s="637">
        <f t="shared" si="7"/>
        <v>2</v>
      </c>
    </row>
    <row r="221" spans="1:13" x14ac:dyDescent="0.2">
      <c r="A221" s="371">
        <f>+SUBTOTAL(3,$G$7:$G221)</f>
        <v>215</v>
      </c>
      <c r="B221" s="365">
        <v>45748</v>
      </c>
      <c r="C221" s="379" t="s">
        <v>840</v>
      </c>
      <c r="D221" s="367" t="str">
        <f>+VLOOKUP(C221,Foundation!$C$8:$D$525,2,FALSE)</f>
        <v>DA+3</v>
      </c>
      <c r="E221" s="367" t="str">
        <f>+VLOOKUP(C221,Foundation!$C$8:$E$493,3,FALSE)</f>
        <v>DRY</v>
      </c>
      <c r="F221" s="349">
        <v>45747</v>
      </c>
      <c r="G221" s="349">
        <v>45751</v>
      </c>
      <c r="H221" s="369" t="s">
        <v>890</v>
      </c>
      <c r="I221" s="372"/>
      <c r="J221" s="682">
        <f t="shared" si="6"/>
        <v>38.847605999999992</v>
      </c>
      <c r="K221" s="369"/>
      <c r="M221" s="637">
        <f t="shared" si="7"/>
        <v>4</v>
      </c>
    </row>
    <row r="222" spans="1:13" x14ac:dyDescent="0.2">
      <c r="A222" s="371">
        <f>+SUBTOTAL(3,$G$7:$G222)</f>
        <v>216</v>
      </c>
      <c r="B222" s="365">
        <v>45748</v>
      </c>
      <c r="C222" s="366" t="s">
        <v>685</v>
      </c>
      <c r="D222" s="367" t="str">
        <f>+VLOOKUP(C222,Foundation!$C$8:$D$525,2,FALSE)</f>
        <v>DA+0</v>
      </c>
      <c r="E222" s="367" t="str">
        <f>+VLOOKUP(C222,Foundation!$C$8:$E$493,3,FALSE)</f>
        <v>Sandy</v>
      </c>
      <c r="F222" s="349">
        <v>45750</v>
      </c>
      <c r="G222" s="349">
        <v>45753</v>
      </c>
      <c r="H222" s="369" t="s">
        <v>884</v>
      </c>
      <c r="I222" s="372"/>
      <c r="J222" s="682">
        <f t="shared" si="6"/>
        <v>37.504372000000004</v>
      </c>
      <c r="K222" s="369"/>
      <c r="M222" s="637">
        <f t="shared" si="7"/>
        <v>3</v>
      </c>
    </row>
    <row r="223" spans="1:13" x14ac:dyDescent="0.2">
      <c r="A223" s="371">
        <f>+SUBTOTAL(3,$G$7:$G223)</f>
        <v>217</v>
      </c>
      <c r="B223" s="365">
        <v>45748</v>
      </c>
      <c r="C223" s="366" t="s">
        <v>839</v>
      </c>
      <c r="D223" s="367" t="str">
        <f>+VLOOKUP(C223,Foundation!$C$8:$D$525,2,FALSE)</f>
        <v>DA+3</v>
      </c>
      <c r="E223" s="367" t="str">
        <f>+VLOOKUP(C223,Foundation!$C$8:$E$493,3,FALSE)</f>
        <v>DRY</v>
      </c>
      <c r="F223" s="349">
        <v>45753</v>
      </c>
      <c r="G223" s="349">
        <v>45756</v>
      </c>
      <c r="H223" s="372" t="s">
        <v>890</v>
      </c>
      <c r="I223" s="380"/>
      <c r="J223" s="682">
        <f t="shared" si="6"/>
        <v>38.847605999999992</v>
      </c>
      <c r="K223" s="372"/>
      <c r="M223" s="637">
        <f t="shared" si="7"/>
        <v>3</v>
      </c>
    </row>
    <row r="224" spans="1:13" x14ac:dyDescent="0.2">
      <c r="A224" s="371">
        <f>+SUBTOTAL(3,$G$7:$G224)</f>
        <v>218</v>
      </c>
      <c r="B224" s="365">
        <v>45748</v>
      </c>
      <c r="C224" s="366" t="s">
        <v>722</v>
      </c>
      <c r="D224" s="367" t="str">
        <f>+VLOOKUP(C224,Foundation!$C$8:$D$525,2,FALSE)</f>
        <v>DA+9</v>
      </c>
      <c r="E224" s="367" t="str">
        <f>+VLOOKUP(C224,Foundation!$C$8:$E$493,3,FALSE)</f>
        <v>Sandy</v>
      </c>
      <c r="F224" s="349">
        <v>45749</v>
      </c>
      <c r="G224" s="349">
        <v>45758</v>
      </c>
      <c r="H224" s="369" t="s">
        <v>893</v>
      </c>
      <c r="I224" s="380"/>
      <c r="J224" s="682">
        <f t="shared" si="6"/>
        <v>47.184350000000002</v>
      </c>
      <c r="K224" s="369"/>
      <c r="M224" s="637">
        <f t="shared" si="7"/>
        <v>9</v>
      </c>
    </row>
    <row r="225" spans="1:13" x14ac:dyDescent="0.2">
      <c r="A225" s="371">
        <f>+SUBTOTAL(3,$G$7:$G225)</f>
        <v>219</v>
      </c>
      <c r="B225" s="365">
        <v>45748</v>
      </c>
      <c r="C225" s="366" t="s">
        <v>103</v>
      </c>
      <c r="D225" s="367" t="str">
        <f>+VLOOKUP(C225,Foundation!$C$8:$D$525,2,FALSE)</f>
        <v>DD45+0</v>
      </c>
      <c r="E225" s="367" t="str">
        <f>+VLOOKUP(C225,Foundation!$C$8:$E$493,3,FALSE)</f>
        <v>DRY</v>
      </c>
      <c r="F225" s="349">
        <v>45729</v>
      </c>
      <c r="G225" s="349">
        <v>45761</v>
      </c>
      <c r="H225" s="372" t="s">
        <v>895</v>
      </c>
      <c r="I225" s="380"/>
      <c r="J225" s="682">
        <f t="shared" si="6"/>
        <v>86.129278999999997</v>
      </c>
      <c r="K225" s="372"/>
      <c r="M225" s="637">
        <f t="shared" si="7"/>
        <v>32</v>
      </c>
    </row>
    <row r="226" spans="1:13" x14ac:dyDescent="0.2">
      <c r="A226" s="371">
        <f>+SUBTOTAL(3,$G$7:$G226)</f>
        <v>220</v>
      </c>
      <c r="B226" s="365">
        <v>45748</v>
      </c>
      <c r="C226" s="366" t="s">
        <v>721</v>
      </c>
      <c r="D226" s="367" t="str">
        <f>+VLOOKUP(C226,Foundation!$C$8:$D$525,2,FALSE)</f>
        <v>DB2+9</v>
      </c>
      <c r="E226" s="367" t="str">
        <f>+VLOOKUP(C226,Foundation!$C$8:$E$493,3,FALSE)</f>
        <v>Sandy</v>
      </c>
      <c r="F226" s="349">
        <v>45759</v>
      </c>
      <c r="G226" s="349">
        <v>45775</v>
      </c>
      <c r="H226" s="369" t="s">
        <v>893</v>
      </c>
      <c r="I226" s="380"/>
      <c r="J226" s="682">
        <f t="shared" si="6"/>
        <v>70.701702999999995</v>
      </c>
      <c r="K226" s="369"/>
      <c r="M226" s="637">
        <f t="shared" si="7"/>
        <v>16</v>
      </c>
    </row>
    <row r="227" spans="1:13" x14ac:dyDescent="0.2">
      <c r="A227" s="371">
        <f>+SUBTOTAL(3,$G$7:$G227)</f>
        <v>221</v>
      </c>
      <c r="B227" s="365">
        <v>45778</v>
      </c>
      <c r="C227" s="366" t="s">
        <v>834</v>
      </c>
      <c r="D227" s="367" t="str">
        <f>+VLOOKUP(C227,Foundation!$C$8:$D$525,2,FALSE)</f>
        <v>DA+3</v>
      </c>
      <c r="E227" s="367" t="str">
        <f>+VLOOKUP(C227,Foundation!$C$8:$E$493,3,FALSE)</f>
        <v>DRY</v>
      </c>
      <c r="F227" s="349">
        <v>45774</v>
      </c>
      <c r="G227" s="349">
        <v>45779</v>
      </c>
      <c r="H227" s="369" t="s">
        <v>888</v>
      </c>
      <c r="I227" s="380"/>
      <c r="J227" s="682">
        <f t="shared" si="6"/>
        <v>38.847605999999992</v>
      </c>
      <c r="K227" s="369"/>
      <c r="M227" s="637">
        <f t="shared" si="7"/>
        <v>5</v>
      </c>
    </row>
    <row r="228" spans="1:13" x14ac:dyDescent="0.2">
      <c r="A228" s="371">
        <f>+SUBTOTAL(3,$G$7:$G228)</f>
        <v>222</v>
      </c>
      <c r="B228" s="365">
        <v>45778</v>
      </c>
      <c r="C228" s="366" t="s">
        <v>102</v>
      </c>
      <c r="D228" s="367" t="str">
        <f>+VLOOKUP(C228,Foundation!$C$8:$D$525,2,FALSE)</f>
        <v>DC1+9</v>
      </c>
      <c r="E228" s="367" t="str">
        <f>+VLOOKUP(C228,Foundation!$C$8:$E$493,3,FALSE)</f>
        <v>DRY</v>
      </c>
      <c r="F228" s="349">
        <v>45797</v>
      </c>
      <c r="G228" s="349">
        <v>45806</v>
      </c>
      <c r="H228" s="372" t="s">
        <v>1375</v>
      </c>
      <c r="I228" s="380"/>
      <c r="J228" s="682">
        <f t="shared" si="6"/>
        <v>81.494626999999994</v>
      </c>
      <c r="K228" s="372"/>
      <c r="M228" s="637">
        <f t="shared" si="7"/>
        <v>9</v>
      </c>
    </row>
    <row r="229" spans="1:13" x14ac:dyDescent="0.2">
      <c r="A229" s="371">
        <f>+SUBTOTAL(3,$G$7:$G229)</f>
        <v>223</v>
      </c>
      <c r="B229" s="365">
        <v>45809</v>
      </c>
      <c r="C229" s="366" t="s">
        <v>628</v>
      </c>
      <c r="D229" s="367" t="str">
        <f>+VLOOKUP(C229,Foundation!$C$8:$D$525,2,FALSE)</f>
        <v>DA+3</v>
      </c>
      <c r="E229" s="367" t="str">
        <f>+VLOOKUP(C229,Foundation!$C$8:$E$493,3,FALSE)</f>
        <v>DFR</v>
      </c>
      <c r="F229" s="349">
        <v>45787</v>
      </c>
      <c r="G229" s="349">
        <v>45819</v>
      </c>
      <c r="H229" s="372" t="s">
        <v>1367</v>
      </c>
      <c r="I229" s="380"/>
      <c r="J229" s="682">
        <f t="shared" si="6"/>
        <v>38.847605999999992</v>
      </c>
      <c r="K229" s="372" t="s">
        <v>1385</v>
      </c>
      <c r="M229" s="637">
        <f t="shared" si="7"/>
        <v>32</v>
      </c>
    </row>
    <row r="230" spans="1:13" x14ac:dyDescent="0.2">
      <c r="A230" s="371">
        <f>+SUBTOTAL(3,$G$7:$G230)</f>
        <v>224</v>
      </c>
      <c r="B230" s="365">
        <v>45809</v>
      </c>
      <c r="C230" s="347" t="s">
        <v>630</v>
      </c>
      <c r="D230" s="367" t="str">
        <f>+VLOOKUP(C230,Foundation!$C$8:$D$525,2,FALSE)</f>
        <v>DA+0</v>
      </c>
      <c r="E230" s="367" t="str">
        <f>+VLOOKUP(C230,Foundation!$C$8:$E$493,3,FALSE)</f>
        <v>Sandy</v>
      </c>
      <c r="F230" s="349">
        <v>45819</v>
      </c>
      <c r="G230" s="349">
        <v>45828</v>
      </c>
      <c r="H230" s="372" t="s">
        <v>1367</v>
      </c>
      <c r="I230" s="380"/>
      <c r="J230" s="682">
        <f t="shared" si="6"/>
        <v>37.504372000000004</v>
      </c>
      <c r="K230" s="372" t="s">
        <v>1385</v>
      </c>
      <c r="M230" s="637">
        <f t="shared" si="7"/>
        <v>9</v>
      </c>
    </row>
    <row r="231" spans="1:13" x14ac:dyDescent="0.2">
      <c r="A231" s="371">
        <f>+SUBTOTAL(3,$G$7:$G231)</f>
        <v>225</v>
      </c>
      <c r="B231" s="365">
        <v>45809</v>
      </c>
      <c r="C231" s="347" t="s">
        <v>837</v>
      </c>
      <c r="D231" s="367" t="str">
        <f>+VLOOKUP(C231,Foundation!$C$8:$D$525,2,FALSE)</f>
        <v>DA+3</v>
      </c>
      <c r="E231" s="367" t="str">
        <f>+VLOOKUP(C231,Foundation!$C$8:$E$493,3,FALSE)</f>
        <v>DRY</v>
      </c>
      <c r="F231" s="349">
        <v>45825</v>
      </c>
      <c r="G231" s="349">
        <v>45830</v>
      </c>
      <c r="H231" s="372" t="s">
        <v>1390</v>
      </c>
      <c r="I231" s="380"/>
      <c r="J231" s="682">
        <f t="shared" si="6"/>
        <v>38.847605999999992</v>
      </c>
      <c r="K231" s="372" t="s">
        <v>1391</v>
      </c>
      <c r="M231" s="637">
        <f t="shared" si="7"/>
        <v>5</v>
      </c>
    </row>
    <row r="232" spans="1:13" x14ac:dyDescent="0.2">
      <c r="A232" s="371">
        <f>+SUBTOTAL(3,$G$7:$G232)</f>
        <v>226</v>
      </c>
      <c r="B232" s="365">
        <v>45809</v>
      </c>
      <c r="C232" s="366" t="s">
        <v>836</v>
      </c>
      <c r="D232" s="367" t="str">
        <f>+VLOOKUP(C232,Foundation!$C$8:$D$525,2,FALSE)</f>
        <v>DA+3</v>
      </c>
      <c r="E232" s="367" t="str">
        <f>+VLOOKUP(C232,Foundation!$C$8:$E$493,3,FALSE)</f>
        <v>DRY</v>
      </c>
      <c r="F232" s="349">
        <v>45796</v>
      </c>
      <c r="G232" s="349">
        <v>45836</v>
      </c>
      <c r="H232" s="372" t="s">
        <v>1392</v>
      </c>
      <c r="I232" s="380"/>
      <c r="J232" s="682">
        <f t="shared" si="6"/>
        <v>38.847605999999992</v>
      </c>
      <c r="K232" s="372" t="s">
        <v>1391</v>
      </c>
      <c r="M232" s="637">
        <f t="shared" si="7"/>
        <v>40</v>
      </c>
    </row>
    <row r="233" spans="1:13" x14ac:dyDescent="0.2">
      <c r="A233" s="371">
        <f>+SUBTOTAL(3,$G$7:$G233)</f>
        <v>227</v>
      </c>
      <c r="B233" s="365">
        <v>45809</v>
      </c>
      <c r="C233" s="366" t="s">
        <v>631</v>
      </c>
      <c r="D233" s="367" t="str">
        <f>+VLOOKUP(C233,Foundation!$C$8:$D$525,2,FALSE)</f>
        <v>DA+3</v>
      </c>
      <c r="E233" s="367" t="str">
        <f>+VLOOKUP(C233,Foundation!$C$8:$E$493,3,FALSE)</f>
        <v>Sandy</v>
      </c>
      <c r="F233" s="349">
        <v>45812</v>
      </c>
      <c r="G233" s="349">
        <v>45838</v>
      </c>
      <c r="H233" s="372" t="s">
        <v>1409</v>
      </c>
      <c r="I233" s="380"/>
      <c r="J233" s="682">
        <f t="shared" si="6"/>
        <v>38.847605999999992</v>
      </c>
      <c r="K233" s="372" t="s">
        <v>1385</v>
      </c>
      <c r="M233" s="637">
        <f t="shared" si="7"/>
        <v>26</v>
      </c>
    </row>
    <row r="234" spans="1:13" x14ac:dyDescent="0.2">
      <c r="A234" s="371">
        <f>+SUBTOTAL(3,$G$7:$G234)</f>
        <v>228</v>
      </c>
      <c r="B234" s="365">
        <v>45809</v>
      </c>
      <c r="C234" s="366" t="s">
        <v>832</v>
      </c>
      <c r="D234" s="367" t="str">
        <f>+VLOOKUP(C234,Foundation!$C$8:$D$525,2,FALSE)</f>
        <v>DA+3</v>
      </c>
      <c r="E234" s="367" t="str">
        <f>+VLOOKUP(C234,Foundation!$C$8:$E$493,3,FALSE)</f>
        <v>DRY</v>
      </c>
      <c r="F234" s="349">
        <v>45830</v>
      </c>
      <c r="G234" s="349">
        <v>45838</v>
      </c>
      <c r="H234" s="372" t="s">
        <v>1407</v>
      </c>
      <c r="I234" s="380"/>
      <c r="J234" s="682">
        <f t="shared" si="6"/>
        <v>38.847605999999992</v>
      </c>
      <c r="K234" s="372" t="s">
        <v>1391</v>
      </c>
      <c r="M234" s="637">
        <f t="shared" si="7"/>
        <v>8</v>
      </c>
    </row>
    <row r="235" spans="1:13" x14ac:dyDescent="0.2">
      <c r="A235" s="371">
        <f>+SUBTOTAL(3,$G$7:$G235)</f>
        <v>229</v>
      </c>
      <c r="B235" s="365">
        <v>45839</v>
      </c>
      <c r="C235" s="366" t="s">
        <v>463</v>
      </c>
      <c r="D235" s="367" t="str">
        <f>+VLOOKUP(C235,Foundation!$C$8:$D$525,2,FALSE)</f>
        <v>DA+3</v>
      </c>
      <c r="E235" s="367" t="str">
        <f>+VLOOKUP(C235,Foundation!$C$8:$E$493,3,FALSE)</f>
        <v>DFR</v>
      </c>
      <c r="F235" s="349">
        <v>45835</v>
      </c>
      <c r="G235" s="349">
        <v>45839</v>
      </c>
      <c r="H235" s="372" t="s">
        <v>1390</v>
      </c>
      <c r="I235" s="380"/>
      <c r="J235" s="682">
        <f t="shared" ref="J235" si="8">+VLOOKUP(D235,$AB$7:$AC$35,2,FALSE)</f>
        <v>38.847605999999992</v>
      </c>
      <c r="K235" s="372" t="s">
        <v>1391</v>
      </c>
      <c r="M235" s="637">
        <f t="shared" si="7"/>
        <v>4</v>
      </c>
    </row>
    <row r="236" spans="1:13" x14ac:dyDescent="0.2">
      <c r="A236" s="371">
        <f>+SUBTOTAL(3,$G$7:$G236)</f>
        <v>230</v>
      </c>
      <c r="B236" s="365">
        <v>45839</v>
      </c>
      <c r="C236" s="366" t="s">
        <v>830</v>
      </c>
      <c r="D236" s="367" t="str">
        <f>+VLOOKUP(C236,Foundation!$C$8:$D$525,2,FALSE)</f>
        <v>DA+3</v>
      </c>
      <c r="E236" s="367" t="str">
        <f>+VLOOKUP(C236,Foundation!$C$8:$E$493,3,FALSE)</f>
        <v>DRY</v>
      </c>
      <c r="F236" s="349">
        <v>45836</v>
      </c>
      <c r="G236" s="349">
        <v>45841</v>
      </c>
      <c r="H236" s="372" t="s">
        <v>1411</v>
      </c>
      <c r="I236" s="380"/>
      <c r="J236" s="682">
        <f t="shared" ref="J236:J246" si="9">+VLOOKUP(D236,$AB$7:$AC$35,2,FALSE)</f>
        <v>38.847605999999992</v>
      </c>
      <c r="K236" s="372" t="s">
        <v>1391</v>
      </c>
      <c r="M236" s="637">
        <f t="shared" si="7"/>
        <v>5</v>
      </c>
    </row>
    <row r="237" spans="1:13" x14ac:dyDescent="0.2">
      <c r="A237" s="371">
        <f>+SUBTOTAL(3,$G$7:$G237)</f>
        <v>231</v>
      </c>
      <c r="B237" s="365">
        <v>45839</v>
      </c>
      <c r="C237" s="366" t="s">
        <v>831</v>
      </c>
      <c r="D237" s="367" t="str">
        <f>+VLOOKUP(C237,Foundation!$C$8:$D$525,2,FALSE)</f>
        <v>DA+3</v>
      </c>
      <c r="E237" s="367" t="str">
        <f>+VLOOKUP(C237,Foundation!$C$8:$E$493,3,FALSE)</f>
        <v>DRY</v>
      </c>
      <c r="F237" s="349">
        <v>45839</v>
      </c>
      <c r="G237" s="349">
        <v>45846</v>
      </c>
      <c r="H237" s="372" t="s">
        <v>1407</v>
      </c>
      <c r="I237" s="380"/>
      <c r="J237" s="682">
        <f t="shared" ref="J237" si="10">+VLOOKUP(D237,$AB$7:$AC$35,2,FALSE)</f>
        <v>38.847605999999992</v>
      </c>
      <c r="K237" s="372" t="s">
        <v>1391</v>
      </c>
      <c r="M237" s="637">
        <f t="shared" si="7"/>
        <v>7</v>
      </c>
    </row>
    <row r="238" spans="1:13" x14ac:dyDescent="0.2">
      <c r="A238" s="371">
        <f>+SUBTOTAL(3,$G$7:$G238)</f>
        <v>232</v>
      </c>
      <c r="B238" s="365">
        <v>45839</v>
      </c>
      <c r="C238" s="366" t="s">
        <v>154</v>
      </c>
      <c r="D238" s="367" t="str">
        <f>+VLOOKUP(C238,Foundation!$C$8:$D$525,2,FALSE)</f>
        <v>DA+3</v>
      </c>
      <c r="E238" s="367" t="str">
        <f>+VLOOKUP(C238,Foundation!$C$8:$E$493,3,FALSE)</f>
        <v>DFR</v>
      </c>
      <c r="F238" s="349">
        <v>45845</v>
      </c>
      <c r="G238" s="349">
        <v>45857</v>
      </c>
      <c r="H238" s="372" t="s">
        <v>1390</v>
      </c>
      <c r="I238" s="380"/>
      <c r="J238" s="682">
        <f t="shared" ref="J238:J242" si="11">+VLOOKUP(D238,$AB$7:$AC$35,2,FALSE)</f>
        <v>38.847605999999992</v>
      </c>
      <c r="K238" s="372" t="s">
        <v>1391</v>
      </c>
      <c r="M238" s="637">
        <f t="shared" si="7"/>
        <v>12</v>
      </c>
    </row>
    <row r="239" spans="1:13" x14ac:dyDescent="0.2">
      <c r="A239" s="371">
        <f>+SUBTOTAL(3,$G$7:$G239)</f>
        <v>233</v>
      </c>
      <c r="B239" s="365">
        <v>45839</v>
      </c>
      <c r="C239" s="366" t="s">
        <v>105</v>
      </c>
      <c r="D239" s="367" t="str">
        <f>+VLOOKUP(C239,Foundation!$C$8:$D$525,2,FALSE)</f>
        <v>DC1+0</v>
      </c>
      <c r="E239" s="367" t="str">
        <f>+VLOOKUP(C239,Foundation!$C$8:$E$493,3,FALSE)</f>
        <v>DRY</v>
      </c>
      <c r="F239" s="349">
        <v>45841</v>
      </c>
      <c r="G239" s="349">
        <v>45852</v>
      </c>
      <c r="H239" s="372" t="s">
        <v>1411</v>
      </c>
      <c r="I239" s="380"/>
      <c r="J239" s="682">
        <f t="shared" si="11"/>
        <v>66.381106999999986</v>
      </c>
      <c r="K239" s="372" t="s">
        <v>1391</v>
      </c>
      <c r="M239" s="637">
        <f t="shared" si="7"/>
        <v>11</v>
      </c>
    </row>
    <row r="240" spans="1:13" x14ac:dyDescent="0.2">
      <c r="A240" s="371">
        <f>+SUBTOTAL(3,$G$7:$G240)</f>
        <v>234</v>
      </c>
      <c r="B240" s="365">
        <v>45839</v>
      </c>
      <c r="C240" s="366" t="s">
        <v>838</v>
      </c>
      <c r="D240" s="367" t="str">
        <f>+VLOOKUP(C240,Foundation!$C$8:$D$525,2,FALSE)</f>
        <v>DA+3</v>
      </c>
      <c r="E240" s="367" t="str">
        <f>+VLOOKUP(C240,Foundation!$C$8:$E$493,3,FALSE)</f>
        <v>DRY</v>
      </c>
      <c r="F240" s="349">
        <v>45846</v>
      </c>
      <c r="G240" s="349">
        <v>45852</v>
      </c>
      <c r="H240" s="372" t="s">
        <v>1407</v>
      </c>
      <c r="I240" s="380"/>
      <c r="J240" s="682">
        <f t="shared" si="11"/>
        <v>38.847605999999992</v>
      </c>
      <c r="K240" s="372" t="s">
        <v>1391</v>
      </c>
      <c r="M240" s="637">
        <f t="shared" si="7"/>
        <v>6</v>
      </c>
    </row>
    <row r="241" spans="1:13" x14ac:dyDescent="0.2">
      <c r="A241" s="371">
        <f>+SUBTOTAL(3,$G$7:$G241)</f>
        <v>235</v>
      </c>
      <c r="B241" s="365">
        <v>45839</v>
      </c>
      <c r="C241" s="366" t="s">
        <v>632</v>
      </c>
      <c r="D241" s="367" t="str">
        <f>+VLOOKUP(C241,Foundation!$C$8:$D$525,2,FALSE)</f>
        <v>DA+0</v>
      </c>
      <c r="E241" s="367" t="str">
        <f>+VLOOKUP(C241,Foundation!$C$8:$E$493,3,FALSE)</f>
        <v>Sandy</v>
      </c>
      <c r="F241" s="349">
        <v>45819</v>
      </c>
      <c r="G241" s="349">
        <v>45853</v>
      </c>
      <c r="H241" s="372" t="s">
        <v>1409</v>
      </c>
      <c r="I241" s="380"/>
      <c r="J241" s="682">
        <f t="shared" si="11"/>
        <v>37.504372000000004</v>
      </c>
      <c r="K241" s="372" t="s">
        <v>1385</v>
      </c>
      <c r="M241" s="637">
        <f t="shared" si="7"/>
        <v>34</v>
      </c>
    </row>
    <row r="242" spans="1:13" x14ac:dyDescent="0.2">
      <c r="A242" s="371">
        <f>+SUBTOTAL(3,$G$7:$G242)</f>
        <v>236</v>
      </c>
      <c r="B242" s="365">
        <v>45839</v>
      </c>
      <c r="C242" s="366" t="s">
        <v>452</v>
      </c>
      <c r="D242" s="367" t="str">
        <f>+VLOOKUP(C242,Foundation!$C$8:$D$525,2,FALSE)</f>
        <v>DA+0</v>
      </c>
      <c r="E242" s="367" t="str">
        <f>+VLOOKUP(C242,Foundation!$C$8:$E$493,3,FALSE)</f>
        <v>Sandy</v>
      </c>
      <c r="F242" s="349">
        <v>45849</v>
      </c>
      <c r="G242" s="349">
        <v>45854</v>
      </c>
      <c r="H242" s="372" t="s">
        <v>1425</v>
      </c>
      <c r="I242" s="380"/>
      <c r="J242" s="682">
        <f t="shared" si="11"/>
        <v>37.504372000000004</v>
      </c>
      <c r="K242" s="372" t="s">
        <v>1391</v>
      </c>
      <c r="M242" s="637">
        <f t="shared" si="7"/>
        <v>5</v>
      </c>
    </row>
    <row r="243" spans="1:13" x14ac:dyDescent="0.2">
      <c r="A243" s="371">
        <f>+SUBTOTAL(3,$G$7:$G243)</f>
        <v>237</v>
      </c>
      <c r="B243" s="365">
        <v>45839</v>
      </c>
      <c r="C243" s="366" t="s">
        <v>104</v>
      </c>
      <c r="D243" s="367" t="str">
        <f>+VLOOKUP(C243,Foundation!$C$8:$D$525,2,FALSE)</f>
        <v>DB2+0</v>
      </c>
      <c r="E243" s="367" t="str">
        <f>+VLOOKUP(C243,Foundation!$C$8:$E$493,3,FALSE)</f>
        <v>DFR</v>
      </c>
      <c r="F243" s="592">
        <v>45852</v>
      </c>
      <c r="G243" s="592">
        <v>45859</v>
      </c>
      <c r="H243" s="372" t="s">
        <v>1411</v>
      </c>
      <c r="I243" s="593"/>
      <c r="J243" s="682">
        <f t="shared" si="9"/>
        <v>57.597240999999997</v>
      </c>
      <c r="K243" s="372" t="s">
        <v>1391</v>
      </c>
      <c r="M243" s="637">
        <f t="shared" si="7"/>
        <v>7</v>
      </c>
    </row>
    <row r="244" spans="1:13" x14ac:dyDescent="0.2">
      <c r="A244" s="371">
        <f>+SUBTOTAL(3,$G$7:$G244)</f>
        <v>238</v>
      </c>
      <c r="B244" s="365">
        <v>45839</v>
      </c>
      <c r="C244" s="366" t="s">
        <v>667</v>
      </c>
      <c r="D244" s="367" t="str">
        <f>+VLOOKUP(C244,Foundation!$C$8:$D$525,2,FALSE)</f>
        <v>DA+0</v>
      </c>
      <c r="E244" s="367" t="str">
        <f>+VLOOKUP(C244,Foundation!$C$8:$E$493,3,FALSE)</f>
        <v>Sandy</v>
      </c>
      <c r="F244" s="592">
        <v>45857</v>
      </c>
      <c r="G244" s="592">
        <v>45860</v>
      </c>
      <c r="H244" s="372" t="s">
        <v>1483</v>
      </c>
      <c r="I244" s="593"/>
      <c r="J244" s="682">
        <f t="shared" si="9"/>
        <v>37.504372000000004</v>
      </c>
      <c r="K244" s="372" t="s">
        <v>1391</v>
      </c>
      <c r="M244" s="637">
        <f t="shared" si="7"/>
        <v>3</v>
      </c>
    </row>
    <row r="245" spans="1:13" x14ac:dyDescent="0.2">
      <c r="A245" s="371">
        <f>+SUBTOTAL(3,$G$7:$G245)</f>
        <v>239</v>
      </c>
      <c r="B245" s="365">
        <v>45839</v>
      </c>
      <c r="C245" s="366" t="s">
        <v>453</v>
      </c>
      <c r="D245" s="367" t="str">
        <f>+VLOOKUP(C245,Foundation!$C$8:$D$525,2,FALSE)</f>
        <v>DA+0</v>
      </c>
      <c r="E245" s="367" t="str">
        <f>+VLOOKUP(C245,Foundation!$C$8:$E$493,3,FALSE)</f>
        <v>DRY</v>
      </c>
      <c r="F245" s="349">
        <v>45854</v>
      </c>
      <c r="G245" s="349">
        <v>45861</v>
      </c>
      <c r="H245" s="372" t="s">
        <v>1425</v>
      </c>
      <c r="I245" s="380"/>
      <c r="J245" s="682">
        <f t="shared" si="9"/>
        <v>37.504372000000004</v>
      </c>
      <c r="K245" s="372" t="s">
        <v>1391</v>
      </c>
      <c r="M245" s="637">
        <f t="shared" si="7"/>
        <v>7</v>
      </c>
    </row>
    <row r="246" spans="1:13" x14ac:dyDescent="0.2">
      <c r="A246" s="371">
        <f>+SUBTOTAL(3,$G$7:$G246)</f>
        <v>240</v>
      </c>
      <c r="B246" s="365">
        <v>45839</v>
      </c>
      <c r="C246" s="366" t="s">
        <v>510</v>
      </c>
      <c r="D246" s="367" t="str">
        <f>+VLOOKUP(C246,Foundation!$C$8:$D$525,2,FALSE)</f>
        <v>DA+0</v>
      </c>
      <c r="E246" s="367" t="str">
        <f>+VLOOKUP(C246,Foundation!$C$8:$E$493,3,FALSE)</f>
        <v>DRY</v>
      </c>
      <c r="F246" s="349">
        <v>45852</v>
      </c>
      <c r="G246" s="349">
        <v>45861</v>
      </c>
      <c r="H246" s="372" t="s">
        <v>1428</v>
      </c>
      <c r="I246" s="380"/>
      <c r="J246" s="682">
        <f t="shared" si="9"/>
        <v>37.504372000000004</v>
      </c>
      <c r="K246" s="372" t="s">
        <v>1391</v>
      </c>
      <c r="M246" s="637">
        <f t="shared" si="7"/>
        <v>9</v>
      </c>
    </row>
    <row r="247" spans="1:13" x14ac:dyDescent="0.2">
      <c r="A247" s="371">
        <f>+SUBTOTAL(3,$G$7:$G247)</f>
        <v>241</v>
      </c>
      <c r="B247" s="365">
        <v>45839</v>
      </c>
      <c r="C247" s="366" t="s">
        <v>59</v>
      </c>
      <c r="D247" s="367" t="str">
        <f>+VLOOKUP(C247,Foundation!$C$8:$D$525,2,FALSE)</f>
        <v>DA+3</v>
      </c>
      <c r="E247" s="367" t="str">
        <f>+VLOOKUP(C247,Foundation!$C$8:$E$493,3,FALSE)</f>
        <v>DFR</v>
      </c>
      <c r="F247" s="349">
        <v>45859</v>
      </c>
      <c r="G247" s="349">
        <v>45862</v>
      </c>
      <c r="H247" s="372" t="s">
        <v>1434</v>
      </c>
      <c r="I247" s="380"/>
      <c r="J247" s="682">
        <f t="shared" ref="J247" si="12">+VLOOKUP(D247,$AB$7:$AC$35,2,FALSE)</f>
        <v>38.847605999999992</v>
      </c>
      <c r="K247" s="372" t="s">
        <v>1391</v>
      </c>
      <c r="M247" s="637">
        <f t="shared" si="7"/>
        <v>3</v>
      </c>
    </row>
    <row r="248" spans="1:13" x14ac:dyDescent="0.2">
      <c r="A248" s="371">
        <f>+SUBTOTAL(3,$G$7:$G248)</f>
        <v>242</v>
      </c>
      <c r="B248" s="365">
        <v>45839</v>
      </c>
      <c r="C248" s="366" t="s">
        <v>629</v>
      </c>
      <c r="D248" s="367" t="str">
        <f>+VLOOKUP(C248,Foundation!$C$8:$D$525,2,FALSE)</f>
        <v>DA+0</v>
      </c>
      <c r="E248" s="367" t="str">
        <f>+VLOOKUP(C248,Foundation!$C$8:$E$493,3,FALSE)</f>
        <v>DRY</v>
      </c>
      <c r="F248" s="592">
        <v>45848</v>
      </c>
      <c r="G248" s="349">
        <v>45864</v>
      </c>
      <c r="H248" s="626" t="s">
        <v>1430</v>
      </c>
      <c r="I248" s="380"/>
      <c r="J248" s="682">
        <f t="shared" ref="J248" si="13">+VLOOKUP(D248,$AB$7:$AC$35,2,FALSE)</f>
        <v>37.504372000000004</v>
      </c>
      <c r="K248" s="626" t="s">
        <v>1391</v>
      </c>
      <c r="M248" s="637">
        <f t="shared" si="7"/>
        <v>16</v>
      </c>
    </row>
    <row r="249" spans="1:13" x14ac:dyDescent="0.2">
      <c r="A249" s="371">
        <f>+SUBTOTAL(3,$G$7:$G249)</f>
        <v>243</v>
      </c>
      <c r="B249" s="365">
        <v>45839</v>
      </c>
      <c r="C249" s="366" t="s">
        <v>666</v>
      </c>
      <c r="D249" s="367" t="str">
        <f>+VLOOKUP(C249,Foundation!$C$8:$D$525,2,FALSE)</f>
        <v>DA+0</v>
      </c>
      <c r="E249" s="367" t="str">
        <f>+VLOOKUP(C249,Foundation!$C$8:$E$493,3,FALSE)</f>
        <v>Sandy</v>
      </c>
      <c r="F249" s="349">
        <v>45861</v>
      </c>
      <c r="G249" s="349">
        <v>45864</v>
      </c>
      <c r="H249" s="372" t="s">
        <v>1483</v>
      </c>
      <c r="I249" s="380"/>
      <c r="J249" s="682">
        <f t="shared" ref="J249:J250" si="14">+VLOOKUP(D249,$AB$7:$AC$35,2,FALSE)</f>
        <v>37.504372000000004</v>
      </c>
      <c r="K249" s="372" t="s">
        <v>1391</v>
      </c>
      <c r="M249" s="637">
        <f t="shared" si="7"/>
        <v>3</v>
      </c>
    </row>
    <row r="250" spans="1:13" x14ac:dyDescent="0.2">
      <c r="A250" s="371">
        <f>+SUBTOTAL(3,$G$7:$G250)</f>
        <v>244</v>
      </c>
      <c r="B250" s="365">
        <v>45839</v>
      </c>
      <c r="C250" s="366" t="s">
        <v>60</v>
      </c>
      <c r="D250" s="367" t="str">
        <f>+VLOOKUP(C250,Foundation!$C$8:$D$525,2,FALSE)</f>
        <v>DA+0</v>
      </c>
      <c r="E250" s="367" t="str">
        <f>+VLOOKUP(C250,Foundation!$C$8:$E$493,3,FALSE)</f>
        <v>DRY</v>
      </c>
      <c r="F250" s="592">
        <v>45863</v>
      </c>
      <c r="G250" s="349">
        <v>45866</v>
      </c>
      <c r="H250" s="626" t="s">
        <v>1434</v>
      </c>
      <c r="I250" s="380"/>
      <c r="J250" s="682">
        <f t="shared" si="14"/>
        <v>37.504372000000004</v>
      </c>
      <c r="K250" s="626" t="s">
        <v>1391</v>
      </c>
      <c r="M250" s="637">
        <f t="shared" si="7"/>
        <v>3</v>
      </c>
    </row>
    <row r="251" spans="1:13" x14ac:dyDescent="0.2">
      <c r="A251" s="371">
        <f>+SUBTOTAL(3,$G$7:$G251)</f>
        <v>245</v>
      </c>
      <c r="B251" s="365">
        <v>45839</v>
      </c>
      <c r="C251" s="366" t="s">
        <v>668</v>
      </c>
      <c r="D251" s="367" t="str">
        <f>+VLOOKUP(C251,Foundation!$C$8:$D$525,2,FALSE)</f>
        <v>DA+9</v>
      </c>
      <c r="E251" s="367" t="str">
        <f>+VLOOKUP(C251,Foundation!$C$8:$E$493,3,FALSE)</f>
        <v>Sandy</v>
      </c>
      <c r="F251" s="349">
        <v>45861</v>
      </c>
      <c r="G251" s="349">
        <v>45866</v>
      </c>
      <c r="H251" s="372" t="s">
        <v>1483</v>
      </c>
      <c r="I251" s="380"/>
      <c r="J251" s="682">
        <f t="shared" ref="J251:J252" si="15">+VLOOKUP(D251,$AB$7:$AC$35,2,FALSE)</f>
        <v>47.184350000000002</v>
      </c>
      <c r="K251" s="372" t="s">
        <v>1391</v>
      </c>
      <c r="M251" s="637">
        <f t="shared" si="7"/>
        <v>5</v>
      </c>
    </row>
    <row r="252" spans="1:13" x14ac:dyDescent="0.2">
      <c r="A252" s="371">
        <f>+SUBTOTAL(3,$G$7:$G252)</f>
        <v>246</v>
      </c>
      <c r="B252" s="365">
        <v>45839</v>
      </c>
      <c r="C252" s="366" t="s">
        <v>665</v>
      </c>
      <c r="D252" s="367" t="str">
        <f>+VLOOKUP(C252,Foundation!$C$8:$D$525,2,FALSE)</f>
        <v>DA+0</v>
      </c>
      <c r="E252" s="367" t="str">
        <f>+VLOOKUP(C252,Foundation!$C$8:$E$493,3,FALSE)</f>
        <v>Sandy</v>
      </c>
      <c r="F252" s="349">
        <v>45864</v>
      </c>
      <c r="G252" s="349">
        <v>45867</v>
      </c>
      <c r="H252" s="372" t="s">
        <v>1483</v>
      </c>
      <c r="I252" s="380"/>
      <c r="J252" s="682">
        <f t="shared" si="15"/>
        <v>37.504372000000004</v>
      </c>
      <c r="K252" s="372" t="s">
        <v>1391</v>
      </c>
      <c r="M252" s="637">
        <f t="shared" si="7"/>
        <v>3</v>
      </c>
    </row>
    <row r="253" spans="1:13" x14ac:dyDescent="0.2">
      <c r="A253" s="371">
        <f>+SUBTOTAL(3,$G$7:$G253)</f>
        <v>247</v>
      </c>
      <c r="B253" s="365">
        <v>45839</v>
      </c>
      <c r="C253" s="366" t="s">
        <v>624</v>
      </c>
      <c r="D253" s="367" t="str">
        <f>+VLOOKUP(C253,Foundation!$C$8:$D$525,2,FALSE)</f>
        <v>DD60+0</v>
      </c>
      <c r="E253" s="367" t="str">
        <f>+VLOOKUP(C253,Foundation!$C$8:$E$493,3,FALSE)</f>
        <v>DRY</v>
      </c>
      <c r="F253" s="349">
        <v>45839</v>
      </c>
      <c r="G253" s="349">
        <v>45867</v>
      </c>
      <c r="H253" s="372" t="s">
        <v>1486</v>
      </c>
      <c r="I253" s="380"/>
      <c r="J253" s="682">
        <f t="shared" ref="J253:J254" si="16">+VLOOKUP(D253,$AB$7:$AC$35,2,FALSE)</f>
        <v>86.129278999999997</v>
      </c>
      <c r="K253" s="372" t="s">
        <v>1429</v>
      </c>
      <c r="M253" s="637">
        <f t="shared" si="7"/>
        <v>28</v>
      </c>
    </row>
    <row r="254" spans="1:13" x14ac:dyDescent="0.2">
      <c r="A254" s="371">
        <f>+SUBTOTAL(3,$G$7:$G254)</f>
        <v>248</v>
      </c>
      <c r="B254" s="365">
        <v>45839</v>
      </c>
      <c r="C254" s="366" t="s">
        <v>451</v>
      </c>
      <c r="D254" s="367" t="str">
        <f>+VLOOKUP(C254,Foundation!$C$8:$D$525,2,FALSE)</f>
        <v>DA+3</v>
      </c>
      <c r="E254" s="367" t="str">
        <f>+VLOOKUP(C254,Foundation!$C$8:$E$493,3,FALSE)</f>
        <v>Sandy</v>
      </c>
      <c r="F254" s="592">
        <v>45861</v>
      </c>
      <c r="G254" s="349">
        <v>45868</v>
      </c>
      <c r="H254" s="626" t="s">
        <v>1425</v>
      </c>
      <c r="I254" s="380"/>
      <c r="J254" s="682">
        <f t="shared" si="16"/>
        <v>38.847605999999992</v>
      </c>
      <c r="K254" s="626" t="s">
        <v>1391</v>
      </c>
      <c r="M254" s="637">
        <f t="shared" si="7"/>
        <v>7</v>
      </c>
    </row>
    <row r="255" spans="1:13" x14ac:dyDescent="0.2">
      <c r="A255" s="371">
        <f>+SUBTOTAL(3,$G$7:$G255)</f>
        <v>249</v>
      </c>
      <c r="B255" s="365">
        <v>45839</v>
      </c>
      <c r="C255" s="366" t="s">
        <v>182</v>
      </c>
      <c r="D255" s="367" t="str">
        <f>+VLOOKUP(C255,Foundation!$C$8:$D$525,2,FALSE)</f>
        <v>DA+0</v>
      </c>
      <c r="E255" s="367" t="str">
        <f>+VLOOKUP(C255,Foundation!$C$8:$E$493,3,FALSE)</f>
        <v>Sandy</v>
      </c>
      <c r="F255" s="592">
        <v>45865</v>
      </c>
      <c r="G255" s="349">
        <v>45869</v>
      </c>
      <c r="H255" s="626" t="s">
        <v>1445</v>
      </c>
      <c r="I255" s="380"/>
      <c r="J255" s="682">
        <f t="shared" ref="J255" si="17">+VLOOKUP(D255,$AB$7:$AC$35,2,FALSE)</f>
        <v>37.504372000000004</v>
      </c>
      <c r="K255" s="626" t="s">
        <v>1391</v>
      </c>
      <c r="M255" s="637">
        <f t="shared" si="7"/>
        <v>4</v>
      </c>
    </row>
    <row r="256" spans="1:13" x14ac:dyDescent="0.2">
      <c r="A256" s="371">
        <f>+SUBTOTAL(3,$G$7:$G256)</f>
        <v>250</v>
      </c>
      <c r="B256" s="365">
        <v>45839</v>
      </c>
      <c r="C256" s="366" t="s">
        <v>65</v>
      </c>
      <c r="D256" s="367" t="str">
        <f>+VLOOKUP(C256,Foundation!$C$8:$D$525,2,FALSE)</f>
        <v>DA+3</v>
      </c>
      <c r="E256" s="367" t="str">
        <f>+VLOOKUP(C256,Foundation!$C$8:$E$493,3,FALSE)</f>
        <v>DFR</v>
      </c>
      <c r="F256" s="592">
        <v>45859</v>
      </c>
      <c r="G256" s="349">
        <v>45869</v>
      </c>
      <c r="H256" s="626" t="s">
        <v>1485</v>
      </c>
      <c r="I256" s="380"/>
      <c r="J256" s="682">
        <f t="shared" ref="J256" si="18">+VLOOKUP(D256,$AB$7:$AC$35,2,FALSE)</f>
        <v>38.847605999999992</v>
      </c>
      <c r="K256" s="626" t="s">
        <v>1391</v>
      </c>
      <c r="M256" s="637">
        <f t="shared" si="7"/>
        <v>10</v>
      </c>
    </row>
    <row r="257" spans="1:13" x14ac:dyDescent="0.2">
      <c r="A257" s="371">
        <f>+SUBTOTAL(3,$G$7:$G257)</f>
        <v>251</v>
      </c>
      <c r="B257" s="365">
        <v>45839</v>
      </c>
      <c r="C257" s="366" t="s">
        <v>66</v>
      </c>
      <c r="D257" s="367" t="str">
        <f>+VLOOKUP(C257,Foundation!$C$8:$D$525,2,FALSE)</f>
        <v>DA+3</v>
      </c>
      <c r="E257" s="367" t="str">
        <f>+VLOOKUP(C257,Foundation!$C$8:$E$493,3,FALSE)</f>
        <v>DFR</v>
      </c>
      <c r="F257" s="592">
        <v>45865</v>
      </c>
      <c r="G257" s="349">
        <v>45869</v>
      </c>
      <c r="H257" s="626" t="s">
        <v>1446</v>
      </c>
      <c r="I257" s="380"/>
      <c r="J257" s="682">
        <f t="shared" ref="J257" si="19">+VLOOKUP(D257,$AB$7:$AC$35,2,FALSE)</f>
        <v>38.847605999999992</v>
      </c>
      <c r="K257" s="626" t="s">
        <v>1391</v>
      </c>
      <c r="M257" s="637">
        <f t="shared" si="7"/>
        <v>4</v>
      </c>
    </row>
    <row r="258" spans="1:13" x14ac:dyDescent="0.2">
      <c r="A258" s="371">
        <f>+SUBTOTAL(3,$G$7:$G258)</f>
        <v>252</v>
      </c>
      <c r="B258" s="365">
        <v>45870</v>
      </c>
      <c r="C258" s="366" t="s">
        <v>664</v>
      </c>
      <c r="D258" s="367" t="str">
        <f>+VLOOKUP(C258,Foundation!$C$8:$D$525,2,FALSE)</f>
        <v>DB1+3</v>
      </c>
      <c r="E258" s="367" t="str">
        <f>+VLOOKUP(C258,Foundation!$C$8:$E$493,3,FALSE)</f>
        <v>Sandy</v>
      </c>
      <c r="F258" s="349">
        <v>45867</v>
      </c>
      <c r="G258" s="349">
        <v>45872</v>
      </c>
      <c r="H258" s="372" t="s">
        <v>1483</v>
      </c>
      <c r="I258" s="380"/>
      <c r="J258" s="682">
        <f t="shared" ref="J258" si="20">+VLOOKUP(D258,$AB$7:$AC$35,2,FALSE)</f>
        <v>60.096777000000003</v>
      </c>
      <c r="K258" s="372" t="s">
        <v>1391</v>
      </c>
      <c r="M258" s="637">
        <f t="shared" si="7"/>
        <v>5</v>
      </c>
    </row>
    <row r="259" spans="1:13" x14ac:dyDescent="0.2">
      <c r="A259" s="371">
        <f>+SUBTOTAL(3,$G$7:$G259)</f>
        <v>253</v>
      </c>
      <c r="B259" s="365">
        <v>45870</v>
      </c>
      <c r="C259" s="366" t="s">
        <v>47</v>
      </c>
      <c r="D259" s="367" t="str">
        <f>+VLOOKUP(C259,Foundation!$C$8:$D$525,2,FALSE)</f>
        <v>DD60+0</v>
      </c>
      <c r="E259" s="367" t="str">
        <f>+VLOOKUP(C259,Foundation!$C$8:$E$493,3,FALSE)</f>
        <v>DRY</v>
      </c>
      <c r="F259" s="349">
        <v>45863</v>
      </c>
      <c r="G259" s="349">
        <v>45871</v>
      </c>
      <c r="H259" s="372" t="s">
        <v>1436</v>
      </c>
      <c r="I259" s="380"/>
      <c r="J259" s="682">
        <f t="shared" ref="J259:J260" si="21">+VLOOKUP(D259,$AB$7:$AC$35,2,FALSE)</f>
        <v>86.129278999999997</v>
      </c>
      <c r="K259" s="372" t="s">
        <v>1391</v>
      </c>
      <c r="M259" s="637">
        <f t="shared" si="7"/>
        <v>8</v>
      </c>
    </row>
    <row r="260" spans="1:13" x14ac:dyDescent="0.2">
      <c r="A260" s="371">
        <f>+SUBTOTAL(3,$G$7:$G260)</f>
        <v>254</v>
      </c>
      <c r="B260" s="365">
        <v>45870</v>
      </c>
      <c r="C260" s="366" t="s">
        <v>195</v>
      </c>
      <c r="D260" s="367" t="str">
        <f>+VLOOKUP(C260,Foundation!$C$8:$D$525,2,FALSE)</f>
        <v>DA+3</v>
      </c>
      <c r="E260" s="367" t="str">
        <f>+VLOOKUP(C260,Foundation!$C$8:$E$493,3,FALSE)</f>
        <v>DRY</v>
      </c>
      <c r="F260" s="349">
        <v>45868</v>
      </c>
      <c r="G260" s="349">
        <v>45873</v>
      </c>
      <c r="H260" s="372" t="s">
        <v>1390</v>
      </c>
      <c r="I260" s="380"/>
      <c r="J260" s="682">
        <f t="shared" si="21"/>
        <v>38.847605999999992</v>
      </c>
      <c r="K260" s="372" t="s">
        <v>1391</v>
      </c>
      <c r="M260" s="637">
        <f t="shared" si="7"/>
        <v>5</v>
      </c>
    </row>
    <row r="261" spans="1:13" x14ac:dyDescent="0.2">
      <c r="A261" s="371">
        <f>+SUBTOTAL(3,$G$7:$G261)</f>
        <v>255</v>
      </c>
      <c r="B261" s="365">
        <v>45870</v>
      </c>
      <c r="C261" s="366" t="s">
        <v>671</v>
      </c>
      <c r="D261" s="367" t="str">
        <f>+VLOOKUP(C261,Foundation!$C$8:$D$525,2,FALSE)</f>
        <v>DA+9</v>
      </c>
      <c r="E261" s="367" t="str">
        <f>+VLOOKUP(C261,Foundation!$C$8:$E$493,3,FALSE)</f>
        <v>Sandy</v>
      </c>
      <c r="F261" s="349">
        <v>45866</v>
      </c>
      <c r="G261" s="349">
        <v>45872</v>
      </c>
      <c r="H261" s="372" t="s">
        <v>1483</v>
      </c>
      <c r="I261" s="380"/>
      <c r="J261" s="682">
        <f t="shared" ref="J261" si="22">+VLOOKUP(D261,$AB$7:$AC$35,2,FALSE)</f>
        <v>47.184350000000002</v>
      </c>
      <c r="K261" s="372" t="s">
        <v>1391</v>
      </c>
      <c r="M261" s="637">
        <f t="shared" si="7"/>
        <v>6</v>
      </c>
    </row>
    <row r="262" spans="1:13" x14ac:dyDescent="0.2">
      <c r="A262" s="371">
        <f>+SUBTOTAL(3,$G$7:$G262)</f>
        <v>256</v>
      </c>
      <c r="B262" s="365">
        <v>45870</v>
      </c>
      <c r="C262" s="366" t="s">
        <v>684</v>
      </c>
      <c r="D262" s="367" t="str">
        <f>+VLOOKUP(C262,Foundation!$C$8:$D$525,2,FALSE)</f>
        <v>DA+3</v>
      </c>
      <c r="E262" s="367" t="str">
        <f>+VLOOKUP(C262,Foundation!$C$8:$E$493,3,FALSE)</f>
        <v>Sandy</v>
      </c>
      <c r="F262" s="349">
        <v>45864</v>
      </c>
      <c r="G262" s="349">
        <v>45874</v>
      </c>
      <c r="H262" s="372" t="s">
        <v>1484</v>
      </c>
      <c r="I262" s="380"/>
      <c r="J262" s="682">
        <f t="shared" ref="J262" si="23">+VLOOKUP(D262,$AB$7:$AC$35,2,FALSE)</f>
        <v>38.847605999999992</v>
      </c>
      <c r="K262" s="372" t="s">
        <v>1391</v>
      </c>
      <c r="M262" s="637">
        <f t="shared" si="7"/>
        <v>10</v>
      </c>
    </row>
    <row r="263" spans="1:13" x14ac:dyDescent="0.2">
      <c r="A263" s="371">
        <f>+SUBTOTAL(3,$G$7:$G263)</f>
        <v>257</v>
      </c>
      <c r="B263" s="365">
        <v>45870</v>
      </c>
      <c r="C263" s="366" t="s">
        <v>517</v>
      </c>
      <c r="D263" s="367" t="str">
        <f>+VLOOKUP(C263,Foundation!$C$8:$D$525,2,FALSE)</f>
        <v>DA+0</v>
      </c>
      <c r="E263" s="367" t="str">
        <f>+VLOOKUP(C263,Foundation!$C$8:$E$493,3,FALSE)</f>
        <v>DRY</v>
      </c>
      <c r="F263" s="592">
        <v>45870</v>
      </c>
      <c r="G263" s="349">
        <v>45874</v>
      </c>
      <c r="H263" s="626" t="s">
        <v>1447</v>
      </c>
      <c r="I263" s="380"/>
      <c r="J263" s="682">
        <f t="shared" ref="J263" si="24">+VLOOKUP(D263,$AB$7:$AC$35,2,FALSE)</f>
        <v>37.504372000000004</v>
      </c>
      <c r="K263" s="626" t="s">
        <v>1391</v>
      </c>
      <c r="M263" s="637">
        <f t="shared" si="7"/>
        <v>4</v>
      </c>
    </row>
    <row r="264" spans="1:13" x14ac:dyDescent="0.2">
      <c r="A264" s="371">
        <f>+SUBTOTAL(3,$G$7:$G264)</f>
        <v>258</v>
      </c>
      <c r="B264" s="365">
        <v>45870</v>
      </c>
      <c r="C264" s="366" t="s">
        <v>200</v>
      </c>
      <c r="D264" s="367" t="str">
        <f>+VLOOKUP(C264,Foundation!$C$8:$D$525,2,FALSE)</f>
        <v>DA+3</v>
      </c>
      <c r="E264" s="367" t="str">
        <f>+VLOOKUP(C264,Foundation!$C$8:$E$493,3,FALSE)</f>
        <v>Sandy</v>
      </c>
      <c r="F264" s="349">
        <v>45870</v>
      </c>
      <c r="G264" s="349">
        <v>45875</v>
      </c>
      <c r="H264" s="372" t="s">
        <v>1446</v>
      </c>
      <c r="I264" s="380"/>
      <c r="J264" s="682">
        <f t="shared" ref="J264:J265" si="25">+VLOOKUP(D264,$AB$7:$AC$35,2,FALSE)</f>
        <v>38.847605999999992</v>
      </c>
      <c r="K264" s="372" t="s">
        <v>1391</v>
      </c>
      <c r="M264" s="637">
        <f t="shared" ref="M264:M327" si="26">G264-F264</f>
        <v>5</v>
      </c>
    </row>
    <row r="265" spans="1:13" x14ac:dyDescent="0.2">
      <c r="A265" s="371">
        <f>+SUBTOTAL(3,$G$7:$G265)</f>
        <v>259</v>
      </c>
      <c r="B265" s="365">
        <v>45870</v>
      </c>
      <c r="C265" s="366" t="s">
        <v>674</v>
      </c>
      <c r="D265" s="367" t="str">
        <f>+VLOOKUP(C265,Foundation!$C$8:$D$525,2,FALSE)</f>
        <v>DB1+9</v>
      </c>
      <c r="E265" s="367" t="str">
        <f>+VLOOKUP(C265,Foundation!$C$8:$E$493,3,FALSE)</f>
        <v>Sandy</v>
      </c>
      <c r="F265" s="349">
        <v>45866</v>
      </c>
      <c r="G265" s="349">
        <v>45875</v>
      </c>
      <c r="H265" s="372" t="s">
        <v>1483</v>
      </c>
      <c r="I265" s="380"/>
      <c r="J265" s="682">
        <f t="shared" si="25"/>
        <v>70.701702999999995</v>
      </c>
      <c r="K265" s="372" t="s">
        <v>1391</v>
      </c>
      <c r="M265" s="637">
        <f t="shared" si="26"/>
        <v>9</v>
      </c>
    </row>
    <row r="266" spans="1:13" x14ac:dyDescent="0.2">
      <c r="A266" s="371">
        <f>+SUBTOTAL(3,$G$7:$G266)</f>
        <v>260</v>
      </c>
      <c r="B266" s="365">
        <v>45870</v>
      </c>
      <c r="C266" s="366" t="s">
        <v>181</v>
      </c>
      <c r="D266" s="367" t="str">
        <f>+VLOOKUP(C266,Foundation!$C$8:$D$525,2,FALSE)</f>
        <v>DA+0</v>
      </c>
      <c r="E266" s="367" t="str">
        <f>+VLOOKUP(C266,Foundation!$C$8:$E$493,3,FALSE)</f>
        <v>Sandy</v>
      </c>
      <c r="F266" s="349">
        <v>45869</v>
      </c>
      <c r="G266" s="349">
        <v>45878</v>
      </c>
      <c r="H266" s="372" t="s">
        <v>1445</v>
      </c>
      <c r="I266" s="380"/>
      <c r="J266" s="682">
        <f t="shared" ref="J266:J267" si="27">+VLOOKUP(D266,$AB$7:$AC$35,2,FALSE)</f>
        <v>37.504372000000004</v>
      </c>
      <c r="K266" s="372" t="s">
        <v>1391</v>
      </c>
      <c r="M266" s="637">
        <f t="shared" si="26"/>
        <v>9</v>
      </c>
    </row>
    <row r="267" spans="1:13" x14ac:dyDescent="0.2">
      <c r="A267" s="371">
        <f>+SUBTOTAL(3,$G$7:$G267)</f>
        <v>261</v>
      </c>
      <c r="B267" s="365">
        <v>45870</v>
      </c>
      <c r="C267" s="366" t="s">
        <v>669</v>
      </c>
      <c r="D267" s="367" t="str">
        <f>+VLOOKUP(C267,Foundation!$C$8:$D$525,2,FALSE)</f>
        <v>DA+9</v>
      </c>
      <c r="E267" s="367" t="str">
        <f>+VLOOKUP(C267,Foundation!$C$8:$E$493,3,FALSE)</f>
        <v>Sandy</v>
      </c>
      <c r="F267" s="349">
        <v>45873</v>
      </c>
      <c r="G267" s="349">
        <v>45878</v>
      </c>
      <c r="H267" s="372" t="s">
        <v>1483</v>
      </c>
      <c r="I267" s="380"/>
      <c r="J267" s="682">
        <f t="shared" si="27"/>
        <v>47.184350000000002</v>
      </c>
      <c r="K267" s="372" t="s">
        <v>1391</v>
      </c>
      <c r="M267" s="637">
        <f t="shared" si="26"/>
        <v>5</v>
      </c>
    </row>
    <row r="268" spans="1:13" x14ac:dyDescent="0.2">
      <c r="A268" s="371">
        <f>+SUBTOTAL(3,$G$7:$G268)</f>
        <v>262</v>
      </c>
      <c r="B268" s="365">
        <v>45870</v>
      </c>
      <c r="C268" s="366" t="s">
        <v>454</v>
      </c>
      <c r="D268" s="367" t="str">
        <f>+VLOOKUP(C268,Foundation!$C$8:$D$525,2,FALSE)</f>
        <v>DA+0</v>
      </c>
      <c r="E268" s="367" t="str">
        <f>+VLOOKUP(C268,Foundation!$C$8:$E$493,3,FALSE)</f>
        <v>DRY</v>
      </c>
      <c r="F268" s="349">
        <v>45863</v>
      </c>
      <c r="G268" s="349">
        <v>45878</v>
      </c>
      <c r="H268" s="372" t="s">
        <v>1367</v>
      </c>
      <c r="I268" s="380"/>
      <c r="J268" s="682">
        <f t="shared" ref="J268:J269" si="28">+VLOOKUP(D268,$AB$7:$AC$35,2,FALSE)</f>
        <v>37.504372000000004</v>
      </c>
      <c r="K268" s="372" t="s">
        <v>1391</v>
      </c>
      <c r="M268" s="637">
        <f t="shared" si="26"/>
        <v>15</v>
      </c>
    </row>
    <row r="269" spans="1:13" x14ac:dyDescent="0.2">
      <c r="A269" s="371">
        <f>+SUBTOTAL(3,$G$7:$G269)</f>
        <v>263</v>
      </c>
      <c r="B269" s="365">
        <v>45870</v>
      </c>
      <c r="C269" s="366" t="s">
        <v>464</v>
      </c>
      <c r="D269" s="367" t="str">
        <f>+VLOOKUP(C269,Foundation!$C$8:$D$525,2,FALSE)</f>
        <v>DA+0</v>
      </c>
      <c r="E269" s="367" t="str">
        <f>+VLOOKUP(C269,Foundation!$C$8:$E$493,3,FALSE)</f>
        <v>DRY</v>
      </c>
      <c r="F269" s="349">
        <v>45873</v>
      </c>
      <c r="G269" s="349">
        <v>45878</v>
      </c>
      <c r="H269" s="372" t="s">
        <v>1390</v>
      </c>
      <c r="I269" s="380"/>
      <c r="J269" s="682">
        <f t="shared" si="28"/>
        <v>37.504372000000004</v>
      </c>
      <c r="K269" s="372" t="s">
        <v>1391</v>
      </c>
      <c r="M269" s="637">
        <f t="shared" si="26"/>
        <v>5</v>
      </c>
    </row>
    <row r="270" spans="1:13" x14ac:dyDescent="0.2">
      <c r="A270" s="371">
        <f>+SUBTOTAL(3,$G$7:$G270)</f>
        <v>264</v>
      </c>
      <c r="B270" s="365">
        <v>45870</v>
      </c>
      <c r="C270" s="366" t="s">
        <v>76</v>
      </c>
      <c r="D270" s="367" t="str">
        <f>+VLOOKUP(C270,Foundation!$C$8:$D$525,2,FALSE)</f>
        <v>DB1+0</v>
      </c>
      <c r="E270" s="367" t="str">
        <f>+VLOOKUP(C270,Foundation!$C$8:$E$493,3,FALSE)</f>
        <v>DRY</v>
      </c>
      <c r="F270" s="349">
        <v>45868</v>
      </c>
      <c r="G270" s="349">
        <v>45881</v>
      </c>
      <c r="H270" s="372" t="s">
        <v>1390</v>
      </c>
      <c r="I270" s="380"/>
      <c r="J270" s="682">
        <f t="shared" ref="J270" si="29">+VLOOKUP(D270,$AB$7:$AC$35,2,FALSE)</f>
        <v>57.597240999999997</v>
      </c>
      <c r="K270" s="372" t="s">
        <v>1391</v>
      </c>
      <c r="M270" s="637">
        <f t="shared" si="26"/>
        <v>13</v>
      </c>
    </row>
    <row r="271" spans="1:13" x14ac:dyDescent="0.2">
      <c r="A271" s="371">
        <f>+SUBTOTAL(3,$G$7:$G271)</f>
        <v>265</v>
      </c>
      <c r="B271" s="365">
        <v>45870</v>
      </c>
      <c r="C271" s="366" t="s">
        <v>744</v>
      </c>
      <c r="D271" s="367" t="str">
        <f>+VLOOKUP(C271,Foundation!$C$8:$D$525,2,FALSE)</f>
        <v>DA+6</v>
      </c>
      <c r="E271" s="367" t="str">
        <f>+VLOOKUP(C271,Foundation!$C$8:$E$493,3,FALSE)</f>
        <v>Sandy</v>
      </c>
      <c r="F271" s="349">
        <v>45876</v>
      </c>
      <c r="G271" s="349">
        <v>45882</v>
      </c>
      <c r="H271" s="381" t="s">
        <v>1482</v>
      </c>
      <c r="I271" s="380"/>
      <c r="J271" s="682">
        <f t="shared" ref="J271" si="30">+VLOOKUP(D271,$AB$7:$AC$35,2,FALSE)</f>
        <v>45.413028000000004</v>
      </c>
      <c r="K271" s="381" t="s">
        <v>1391</v>
      </c>
      <c r="M271" s="637">
        <f t="shared" si="26"/>
        <v>6</v>
      </c>
    </row>
    <row r="272" spans="1:13" x14ac:dyDescent="0.2">
      <c r="A272" s="371">
        <f>+SUBTOTAL(3,$G$7:$G272)</f>
        <v>266</v>
      </c>
      <c r="B272" s="365">
        <v>45870</v>
      </c>
      <c r="C272" s="366" t="s">
        <v>444</v>
      </c>
      <c r="D272" s="367" t="str">
        <f>+VLOOKUP(C272,Foundation!$C$8:$D$525,2,FALSE)</f>
        <v>DC1+0</v>
      </c>
      <c r="E272" s="367" t="str">
        <f>+VLOOKUP(C272,Foundation!$C$8:$E$493,3,FALSE)</f>
        <v>DRY</v>
      </c>
      <c r="F272" s="349">
        <v>45867</v>
      </c>
      <c r="G272" s="349">
        <v>45882</v>
      </c>
      <c r="H272" s="381" t="s">
        <v>1487</v>
      </c>
      <c r="I272" s="380"/>
      <c r="J272" s="682">
        <f t="shared" ref="J272" si="31">+VLOOKUP(D272,$AB$7:$AC$35,2,FALSE)</f>
        <v>66.381106999999986</v>
      </c>
      <c r="K272" s="381" t="s">
        <v>1391</v>
      </c>
      <c r="M272" s="637">
        <f t="shared" si="26"/>
        <v>15</v>
      </c>
    </row>
    <row r="273" spans="1:13" x14ac:dyDescent="0.2">
      <c r="A273" s="371">
        <f>+SUBTOTAL(3,$G$7:$G273)</f>
        <v>267</v>
      </c>
      <c r="B273" s="365">
        <v>45870</v>
      </c>
      <c r="C273" s="366" t="s">
        <v>670</v>
      </c>
      <c r="D273" s="367" t="str">
        <f>+VLOOKUP(C273,Foundation!$C$8:$D$525,2,FALSE)</f>
        <v>DB1+3</v>
      </c>
      <c r="E273" s="367" t="str">
        <f>+VLOOKUP(C273,Foundation!$C$8:$E$493,3,FALSE)</f>
        <v>Sandy</v>
      </c>
      <c r="F273" s="349">
        <v>45878</v>
      </c>
      <c r="G273" s="349">
        <v>45885</v>
      </c>
      <c r="H273" s="381" t="s">
        <v>1483</v>
      </c>
      <c r="I273" s="380"/>
      <c r="J273" s="682">
        <f t="shared" ref="J273:J277" si="32">+VLOOKUP(D273,$AB$7:$AC$35,2,FALSE)</f>
        <v>60.096777000000003</v>
      </c>
      <c r="K273" s="381" t="s">
        <v>1391</v>
      </c>
      <c r="M273" s="637">
        <f t="shared" si="26"/>
        <v>7</v>
      </c>
    </row>
    <row r="274" spans="1:13" x14ac:dyDescent="0.2">
      <c r="A274" s="371">
        <f>+SUBTOTAL(3,$G$7:$G274)</f>
        <v>268</v>
      </c>
      <c r="B274" s="365">
        <v>45870</v>
      </c>
      <c r="C274" s="366" t="s">
        <v>679</v>
      </c>
      <c r="D274" s="367" t="str">
        <f>+VLOOKUP(C274,Foundation!$C$8:$D$525,2,FALSE)</f>
        <v>DA+9</v>
      </c>
      <c r="E274" s="367" t="str">
        <f>+VLOOKUP(C274,Foundation!$C$8:$E$493,3,FALSE)</f>
        <v>Sandy</v>
      </c>
      <c r="F274" s="349">
        <v>45873</v>
      </c>
      <c r="G274" s="349">
        <v>45885</v>
      </c>
      <c r="H274" s="381" t="s">
        <v>1484</v>
      </c>
      <c r="I274" s="380"/>
      <c r="J274" s="682">
        <f t="shared" si="32"/>
        <v>47.184350000000002</v>
      </c>
      <c r="K274" s="381" t="s">
        <v>1391</v>
      </c>
      <c r="M274" s="637">
        <f t="shared" si="26"/>
        <v>12</v>
      </c>
    </row>
    <row r="275" spans="1:13" x14ac:dyDescent="0.2">
      <c r="A275" s="371">
        <f>+SUBTOTAL(3,$G$7:$G275)</f>
        <v>269</v>
      </c>
      <c r="B275" s="365">
        <v>45870</v>
      </c>
      <c r="C275" s="366" t="s">
        <v>552</v>
      </c>
      <c r="D275" s="367" t="str">
        <f>+VLOOKUP(C275,Foundation!$C$8:$D$525,2,FALSE)</f>
        <v>DA+3</v>
      </c>
      <c r="E275" s="367" t="str">
        <f>+VLOOKUP(C275,Foundation!$C$8:$E$493,3,FALSE)</f>
        <v>Sandy</v>
      </c>
      <c r="F275" s="349">
        <v>45879</v>
      </c>
      <c r="G275" s="349">
        <v>45886</v>
      </c>
      <c r="H275" s="381" t="s">
        <v>1490</v>
      </c>
      <c r="I275" s="380"/>
      <c r="J275" s="682">
        <f t="shared" si="32"/>
        <v>38.847605999999992</v>
      </c>
      <c r="K275" s="381" t="s">
        <v>1391</v>
      </c>
      <c r="M275" s="637">
        <f t="shared" si="26"/>
        <v>7</v>
      </c>
    </row>
    <row r="276" spans="1:13" x14ac:dyDescent="0.2">
      <c r="A276" s="371">
        <f>+SUBTOTAL(3,$G$7:$G276)</f>
        <v>270</v>
      </c>
      <c r="B276" s="365">
        <v>45870</v>
      </c>
      <c r="C276" s="366" t="s">
        <v>676</v>
      </c>
      <c r="D276" s="367" t="str">
        <f>+VLOOKUP(C276,Foundation!$C$8:$D$525,2,FALSE)</f>
        <v>DC2+0</v>
      </c>
      <c r="E276" s="367" t="str">
        <f>+VLOOKUP(C276,Foundation!$C$8:$E$493,3,FALSE)</f>
        <v>Sandy</v>
      </c>
      <c r="F276" s="349">
        <v>45875</v>
      </c>
      <c r="G276" s="349">
        <v>45886</v>
      </c>
      <c r="H276" s="381" t="s">
        <v>1444</v>
      </c>
      <c r="I276" s="380"/>
      <c r="J276" s="682">
        <f t="shared" si="32"/>
        <v>66.381106999999986</v>
      </c>
      <c r="K276" s="381" t="s">
        <v>1391</v>
      </c>
      <c r="M276" s="637">
        <f t="shared" si="26"/>
        <v>11</v>
      </c>
    </row>
    <row r="277" spans="1:13" x14ac:dyDescent="0.2">
      <c r="A277" s="371">
        <f>+SUBTOTAL(3,$G$7:$G277)</f>
        <v>271</v>
      </c>
      <c r="B277" s="365">
        <v>45870</v>
      </c>
      <c r="C277" s="366" t="s">
        <v>743</v>
      </c>
      <c r="D277" s="367" t="str">
        <f>+VLOOKUP(C277,Foundation!$C$8:$D$525,2,FALSE)</f>
        <v>DA+0</v>
      </c>
      <c r="E277" s="367" t="str">
        <f>+VLOOKUP(C277,Foundation!$C$8:$E$493,3,FALSE)</f>
        <v>Sandy</v>
      </c>
      <c r="F277" s="349">
        <v>45882</v>
      </c>
      <c r="G277" s="349">
        <v>45886</v>
      </c>
      <c r="H277" s="381" t="s">
        <v>1482</v>
      </c>
      <c r="I277" s="380"/>
      <c r="J277" s="682">
        <f t="shared" si="32"/>
        <v>37.504372000000004</v>
      </c>
      <c r="K277" s="381" t="s">
        <v>1391</v>
      </c>
      <c r="M277" s="637">
        <f t="shared" si="26"/>
        <v>4</v>
      </c>
    </row>
    <row r="278" spans="1:13" x14ac:dyDescent="0.2">
      <c r="A278" s="371">
        <f>+SUBTOTAL(3,$G$7:$G278)</f>
        <v>272</v>
      </c>
      <c r="B278" s="365">
        <v>45870</v>
      </c>
      <c r="C278" s="366" t="s">
        <v>447</v>
      </c>
      <c r="D278" s="367" t="str">
        <f>+VLOOKUP(C278,Foundation!$C$8:$D$525,2,FALSE)</f>
        <v>DA+3</v>
      </c>
      <c r="E278" s="367" t="str">
        <f>+VLOOKUP(C278,Foundation!$C$8:$E$493,3,FALSE)</f>
        <v>Sandy</v>
      </c>
      <c r="F278" s="349">
        <v>45873</v>
      </c>
      <c r="G278" s="349">
        <v>45886</v>
      </c>
      <c r="H278" s="381" t="s">
        <v>1478</v>
      </c>
      <c r="I278" s="380"/>
      <c r="J278" s="682">
        <f t="shared" ref="J278" si="33">+VLOOKUP(D278,$AB$7:$AC$35,2,FALSE)</f>
        <v>38.847605999999992</v>
      </c>
      <c r="K278" s="381" t="s">
        <v>1391</v>
      </c>
      <c r="M278" s="637">
        <f t="shared" si="26"/>
        <v>13</v>
      </c>
    </row>
    <row r="279" spans="1:13" x14ac:dyDescent="0.2">
      <c r="A279" s="371">
        <f>+SUBTOTAL(3,$G$7:$G279)</f>
        <v>273</v>
      </c>
      <c r="B279" s="365">
        <v>45870</v>
      </c>
      <c r="C279" s="366" t="s">
        <v>202</v>
      </c>
      <c r="D279" s="367" t="str">
        <f>+VLOOKUP(C279,Foundation!$C$8:$D$525,2,FALSE)</f>
        <v>DA+3</v>
      </c>
      <c r="E279" s="367" t="str">
        <f>+VLOOKUP(C279,Foundation!$C$8:$E$493,3,FALSE)</f>
        <v>DRY</v>
      </c>
      <c r="F279" s="349">
        <v>45875</v>
      </c>
      <c r="G279" s="349">
        <v>45886</v>
      </c>
      <c r="H279" s="381" t="s">
        <v>1446</v>
      </c>
      <c r="I279" s="380"/>
      <c r="J279" s="682">
        <f t="shared" ref="J279" si="34">+VLOOKUP(D279,$AB$7:$AC$35,2,FALSE)</f>
        <v>38.847605999999992</v>
      </c>
      <c r="K279" s="381" t="s">
        <v>1391</v>
      </c>
      <c r="M279" s="637">
        <f t="shared" si="26"/>
        <v>11</v>
      </c>
    </row>
    <row r="280" spans="1:13" x14ac:dyDescent="0.2">
      <c r="A280" s="371">
        <f>+SUBTOTAL(3,$G$7:$G280)</f>
        <v>274</v>
      </c>
      <c r="B280" s="365">
        <v>45870</v>
      </c>
      <c r="C280" s="366" t="s">
        <v>67</v>
      </c>
      <c r="D280" s="367" t="str">
        <f>+VLOOKUP(C280,Foundation!$C$8:$D$525,2,FALSE)</f>
        <v>DA+3</v>
      </c>
      <c r="E280" s="367" t="str">
        <f>+VLOOKUP(C280,Foundation!$C$8:$E$493,3,FALSE)</f>
        <v>DFR</v>
      </c>
      <c r="F280" s="349">
        <v>45878</v>
      </c>
      <c r="G280" s="349">
        <v>45886</v>
      </c>
      <c r="H280" s="381" t="s">
        <v>1488</v>
      </c>
      <c r="I280" s="380"/>
      <c r="J280" s="682">
        <f t="shared" ref="J280" si="35">+VLOOKUP(D280,$AB$7:$AC$35,2,FALSE)</f>
        <v>38.847605999999992</v>
      </c>
      <c r="K280" s="381" t="s">
        <v>1391</v>
      </c>
      <c r="M280" s="637">
        <f t="shared" si="26"/>
        <v>8</v>
      </c>
    </row>
    <row r="281" spans="1:13" x14ac:dyDescent="0.2">
      <c r="A281" s="371">
        <f>+SUBTOTAL(3,$G$7:$G281)</f>
        <v>275</v>
      </c>
      <c r="B281" s="365">
        <v>45870</v>
      </c>
      <c r="C281" s="366" t="s">
        <v>573</v>
      </c>
      <c r="D281" s="367" t="str">
        <f>+VLOOKUP(C281,Foundation!$C$8:$D$525,2,FALSE)</f>
        <v>DA+3</v>
      </c>
      <c r="E281" s="367" t="str">
        <f>+VLOOKUP(C281,Foundation!$C$8:$E$493,3,FALSE)</f>
        <v>Sandy</v>
      </c>
      <c r="F281" s="349">
        <v>45881</v>
      </c>
      <c r="G281" s="349">
        <v>45887</v>
      </c>
      <c r="H281" s="381" t="s">
        <v>1493</v>
      </c>
      <c r="I281" s="380"/>
      <c r="J281" s="682">
        <f t="shared" ref="J281:J282" si="36">+VLOOKUP(D281,$AB$7:$AC$35,2,FALSE)</f>
        <v>38.847605999999992</v>
      </c>
      <c r="K281" s="381" t="s">
        <v>1391</v>
      </c>
      <c r="M281" s="637">
        <f t="shared" si="26"/>
        <v>6</v>
      </c>
    </row>
    <row r="282" spans="1:13" x14ac:dyDescent="0.2">
      <c r="A282" s="371">
        <f>+SUBTOTAL(3,$G$7:$G282)</f>
        <v>276</v>
      </c>
      <c r="B282" s="365">
        <v>45870</v>
      </c>
      <c r="C282" s="366" t="s">
        <v>505</v>
      </c>
      <c r="D282" s="367" t="str">
        <f>+VLOOKUP(C282,Foundation!$C$8:$D$525,2,FALSE)</f>
        <v>DA+3</v>
      </c>
      <c r="E282" s="367" t="str">
        <f>+VLOOKUP(C282,Foundation!$C$8:$E$493,3,FALSE)</f>
        <v>DRY</v>
      </c>
      <c r="F282" s="349">
        <v>45882</v>
      </c>
      <c r="G282" s="349">
        <v>45887</v>
      </c>
      <c r="H282" s="381" t="s">
        <v>1496</v>
      </c>
      <c r="I282" s="380"/>
      <c r="J282" s="682">
        <f t="shared" si="36"/>
        <v>38.847605999999992</v>
      </c>
      <c r="K282" s="381" t="s">
        <v>1391</v>
      </c>
      <c r="M282" s="637">
        <f t="shared" si="26"/>
        <v>5</v>
      </c>
    </row>
    <row r="283" spans="1:13" x14ac:dyDescent="0.2">
      <c r="A283" s="371">
        <f>+SUBTOTAL(3,$G$7:$G283)</f>
        <v>277</v>
      </c>
      <c r="B283" s="365">
        <v>45870</v>
      </c>
      <c r="C283" s="366" t="s">
        <v>75</v>
      </c>
      <c r="D283" s="367" t="str">
        <f>+VLOOKUP(C283,Foundation!$C$8:$D$525,2,FALSE)</f>
        <v>DA+9</v>
      </c>
      <c r="E283" s="367" t="str">
        <f>+VLOOKUP(C283,Foundation!$C$8:$E$493,3,FALSE)</f>
        <v>Sandy</v>
      </c>
      <c r="F283" s="349">
        <v>45881</v>
      </c>
      <c r="G283" s="349">
        <v>45888</v>
      </c>
      <c r="H283" s="381" t="s">
        <v>1390</v>
      </c>
      <c r="I283" s="380"/>
      <c r="J283" s="682">
        <f t="shared" ref="J283" si="37">+VLOOKUP(D283,$AB$7:$AC$35,2,FALSE)</f>
        <v>47.184350000000002</v>
      </c>
      <c r="K283" s="381" t="s">
        <v>1391</v>
      </c>
      <c r="M283" s="637">
        <f t="shared" si="26"/>
        <v>7</v>
      </c>
    </row>
    <row r="284" spans="1:13" x14ac:dyDescent="0.2">
      <c r="A284" s="371">
        <f>+SUBTOTAL(3,$G$7:$G284)</f>
        <v>278</v>
      </c>
      <c r="B284" s="365">
        <v>45870</v>
      </c>
      <c r="C284" s="366" t="s">
        <v>449</v>
      </c>
      <c r="D284" s="367" t="str">
        <f>+VLOOKUP(C284,Foundation!$C$8:$D$525,2,FALSE)</f>
        <v>DA+3</v>
      </c>
      <c r="E284" s="367" t="str">
        <f>+VLOOKUP(C284,Foundation!$C$8:$E$493,3,FALSE)</f>
        <v>Sandy</v>
      </c>
      <c r="F284" s="349">
        <v>45873</v>
      </c>
      <c r="G284" s="349">
        <v>45888</v>
      </c>
      <c r="H284" s="381" t="s">
        <v>1479</v>
      </c>
      <c r="I284" s="380"/>
      <c r="J284" s="682">
        <f t="shared" ref="J284" si="38">+VLOOKUP(D284,$AB$7:$AC$35,2,FALSE)</f>
        <v>38.847605999999992</v>
      </c>
      <c r="K284" s="381" t="s">
        <v>1391</v>
      </c>
      <c r="M284" s="637">
        <f t="shared" si="26"/>
        <v>15</v>
      </c>
    </row>
    <row r="285" spans="1:13" x14ac:dyDescent="0.2">
      <c r="A285" s="371">
        <f>+SUBTOTAL(3,$G$7:$G285)</f>
        <v>279</v>
      </c>
      <c r="B285" s="365">
        <v>45870</v>
      </c>
      <c r="C285" s="366" t="s">
        <v>443</v>
      </c>
      <c r="D285" s="367" t="str">
        <f>+VLOOKUP(C285,Foundation!$C$8:$D$525,2,FALSE)</f>
        <v>DD60+0</v>
      </c>
      <c r="E285" s="367" t="str">
        <f>+VLOOKUP(C285,Foundation!$C$8:$E$493,3,FALSE)</f>
        <v>DRY</v>
      </c>
      <c r="F285" s="349">
        <v>45845</v>
      </c>
      <c r="G285" s="349">
        <v>45889</v>
      </c>
      <c r="H285" s="381" t="s">
        <v>1430</v>
      </c>
      <c r="I285" s="380"/>
      <c r="J285" s="682">
        <f t="shared" ref="J285" si="39">+VLOOKUP(D285,$AB$7:$AC$35,2,FALSE)</f>
        <v>86.129278999999997</v>
      </c>
      <c r="K285" s="381" t="s">
        <v>1391</v>
      </c>
      <c r="M285" s="637">
        <f t="shared" si="26"/>
        <v>44</v>
      </c>
    </row>
    <row r="286" spans="1:13" x14ac:dyDescent="0.2">
      <c r="A286" s="371">
        <f>+SUBTOTAL(3,$G$7:$G286)</f>
        <v>280</v>
      </c>
      <c r="B286" s="365">
        <v>45870</v>
      </c>
      <c r="C286" s="366" t="s">
        <v>554</v>
      </c>
      <c r="D286" s="367" t="str">
        <f>+VLOOKUP(C286,Foundation!$C$8:$D$525,2,FALSE)</f>
        <v>DB1+9</v>
      </c>
      <c r="E286" s="367" t="str">
        <f>+VLOOKUP(C286,Foundation!$C$8:$E$493,3,FALSE)</f>
        <v>Sandy</v>
      </c>
      <c r="F286" s="349">
        <v>45879</v>
      </c>
      <c r="G286" s="349">
        <v>45890</v>
      </c>
      <c r="H286" s="381" t="s">
        <v>1491</v>
      </c>
      <c r="I286" s="380"/>
      <c r="J286" s="682">
        <f t="shared" ref="J286" si="40">+VLOOKUP(D286,$AB$7:$AC$35,2,FALSE)</f>
        <v>70.701702999999995</v>
      </c>
      <c r="K286" s="381" t="s">
        <v>1391</v>
      </c>
      <c r="M286" s="637">
        <f t="shared" si="26"/>
        <v>11</v>
      </c>
    </row>
    <row r="287" spans="1:13" x14ac:dyDescent="0.2">
      <c r="A287" s="371">
        <f>+SUBTOTAL(3,$G$7:$G287)</f>
        <v>281</v>
      </c>
      <c r="B287" s="365">
        <v>45870</v>
      </c>
      <c r="C287" s="366" t="s">
        <v>203</v>
      </c>
      <c r="D287" s="367" t="str">
        <f>+VLOOKUP(C287,Foundation!$C$8:$D$525,2,FALSE)</f>
        <v>DA+0</v>
      </c>
      <c r="E287" s="367" t="str">
        <f>+VLOOKUP(C287,Foundation!$C$8:$E$493,3,FALSE)</f>
        <v>DRY</v>
      </c>
      <c r="F287" s="349">
        <v>45886</v>
      </c>
      <c r="G287" s="349">
        <v>45890</v>
      </c>
      <c r="H287" s="381" t="s">
        <v>1446</v>
      </c>
      <c r="I287" s="380"/>
      <c r="J287" s="682">
        <f t="shared" ref="J287" si="41">+VLOOKUP(D287,$AB$7:$AC$35,2,FALSE)</f>
        <v>37.504372000000004</v>
      </c>
      <c r="K287" s="381" t="s">
        <v>1391</v>
      </c>
      <c r="M287" s="637">
        <f t="shared" si="26"/>
        <v>4</v>
      </c>
    </row>
    <row r="288" spans="1:13" x14ac:dyDescent="0.2">
      <c r="A288" s="371">
        <f>+SUBTOTAL(3,$G$7:$G288)</f>
        <v>282</v>
      </c>
      <c r="B288" s="365">
        <v>45870</v>
      </c>
      <c r="C288" s="366" t="s">
        <v>455</v>
      </c>
      <c r="D288" s="367" t="str">
        <f>+VLOOKUP(C288,Foundation!$C$8:$D$525,2,FALSE)</f>
        <v>DA+0</v>
      </c>
      <c r="E288" s="367" t="str">
        <f>+VLOOKUP(C288,Foundation!$C$8:$E$493,3,FALSE)</f>
        <v>DRY</v>
      </c>
      <c r="F288" s="349">
        <v>45868</v>
      </c>
      <c r="G288" s="349">
        <v>45891</v>
      </c>
      <c r="H288" s="381" t="s">
        <v>1367</v>
      </c>
      <c r="I288" s="380"/>
      <c r="J288" s="682">
        <f t="shared" ref="J288" si="42">+VLOOKUP(D288,$AB$7:$AC$35,2,FALSE)</f>
        <v>37.504372000000004</v>
      </c>
      <c r="K288" s="381" t="s">
        <v>1391</v>
      </c>
      <c r="M288" s="637">
        <f t="shared" si="26"/>
        <v>23</v>
      </c>
    </row>
    <row r="289" spans="1:13" x14ac:dyDescent="0.2">
      <c r="A289" s="371">
        <f>+SUBTOTAL(3,$G$7:$G289)</f>
        <v>283</v>
      </c>
      <c r="B289" s="365">
        <v>45870</v>
      </c>
      <c r="C289" s="366" t="s">
        <v>681</v>
      </c>
      <c r="D289" s="367" t="str">
        <f>+VLOOKUP(C289,Foundation!$C$8:$D$525,2,FALSE)</f>
        <v>DA+3</v>
      </c>
      <c r="E289" s="367" t="str">
        <f>+VLOOKUP(C289,Foundation!$C$8:$E$493,3,FALSE)</f>
        <v>Sandy</v>
      </c>
      <c r="F289" s="349">
        <v>45875</v>
      </c>
      <c r="G289" s="349">
        <v>45891</v>
      </c>
      <c r="H289" s="381" t="s">
        <v>1484</v>
      </c>
      <c r="I289" s="380"/>
      <c r="J289" s="682">
        <f t="shared" ref="J289" si="43">+VLOOKUP(D289,$AB$7:$AC$35,2,FALSE)</f>
        <v>38.847605999999992</v>
      </c>
      <c r="K289" s="381" t="s">
        <v>1391</v>
      </c>
      <c r="M289" s="637">
        <f t="shared" si="26"/>
        <v>16</v>
      </c>
    </row>
    <row r="290" spans="1:13" x14ac:dyDescent="0.2">
      <c r="A290" s="371">
        <f>+SUBTOTAL(3,$G$7:$G290)</f>
        <v>284</v>
      </c>
      <c r="B290" s="365">
        <v>45870</v>
      </c>
      <c r="C290" s="366" t="s">
        <v>64</v>
      </c>
      <c r="D290" s="367" t="str">
        <f>+VLOOKUP(C290,Foundation!$C$8:$D$525,2,FALSE)</f>
        <v>DA+3</v>
      </c>
      <c r="E290" s="367" t="str">
        <f>+VLOOKUP(C290,Foundation!$C$8:$E$493,3,FALSE)</f>
        <v>DFR</v>
      </c>
      <c r="F290" s="349">
        <v>45885</v>
      </c>
      <c r="G290" s="349">
        <v>45892</v>
      </c>
      <c r="H290" s="381" t="s">
        <v>1497</v>
      </c>
      <c r="I290" s="380"/>
      <c r="J290" s="682">
        <f t="shared" ref="J290" si="44">+VLOOKUP(D290,$AB$7:$AC$35,2,FALSE)</f>
        <v>38.847605999999992</v>
      </c>
      <c r="K290" s="381" t="s">
        <v>1391</v>
      </c>
      <c r="M290" s="637">
        <f t="shared" si="26"/>
        <v>7</v>
      </c>
    </row>
    <row r="291" spans="1:13" x14ac:dyDescent="0.2">
      <c r="A291" s="371">
        <f>+SUBTOTAL(3,$G$7:$G291)</f>
        <v>285</v>
      </c>
      <c r="B291" s="365">
        <v>45870</v>
      </c>
      <c r="C291" s="366" t="s">
        <v>673</v>
      </c>
      <c r="D291" s="367" t="str">
        <f>+VLOOKUP(C291,Foundation!$C$8:$D$525,2,FALSE)</f>
        <v>DA+9</v>
      </c>
      <c r="E291" s="367" t="str">
        <f>+VLOOKUP(C291,Foundation!$C$8:$E$493,3,FALSE)</f>
        <v>Sandy</v>
      </c>
      <c r="F291" s="349">
        <v>45886</v>
      </c>
      <c r="G291" s="349">
        <v>45893</v>
      </c>
      <c r="H291" s="381" t="s">
        <v>1483</v>
      </c>
      <c r="I291" s="380"/>
      <c r="J291" s="682">
        <f t="shared" ref="J291:J293" si="45">+VLOOKUP(D291,$AB$7:$AC$35,2,FALSE)</f>
        <v>47.184350000000002</v>
      </c>
      <c r="K291" s="381" t="s">
        <v>1391</v>
      </c>
      <c r="M291" s="637">
        <f t="shared" si="26"/>
        <v>7</v>
      </c>
    </row>
    <row r="292" spans="1:13" x14ac:dyDescent="0.2">
      <c r="A292" s="371">
        <f>+SUBTOTAL(3,$G$7:$G292)</f>
        <v>286</v>
      </c>
      <c r="B292" s="365">
        <v>45870</v>
      </c>
      <c r="C292" s="366" t="s">
        <v>737</v>
      </c>
      <c r="D292" s="367" t="str">
        <f>+VLOOKUP(C292,Foundation!$C$8:$D$525,2,FALSE)</f>
        <v>DA+0</v>
      </c>
      <c r="E292" s="367" t="str">
        <f>+VLOOKUP(C292,Foundation!$C$8:$E$493,3,FALSE)</f>
        <v>WFR</v>
      </c>
      <c r="F292" s="349">
        <v>45886</v>
      </c>
      <c r="G292" s="349">
        <v>45893</v>
      </c>
      <c r="H292" s="381" t="s">
        <v>1375</v>
      </c>
      <c r="I292" s="380"/>
      <c r="J292" s="682">
        <f t="shared" si="45"/>
        <v>37.504372000000004</v>
      </c>
      <c r="K292" s="381" t="s">
        <v>1391</v>
      </c>
      <c r="M292" s="637">
        <f t="shared" si="26"/>
        <v>7</v>
      </c>
    </row>
    <row r="293" spans="1:13" x14ac:dyDescent="0.2">
      <c r="A293" s="371">
        <f>+SUBTOTAL(3,$G$7:$G293)</f>
        <v>287</v>
      </c>
      <c r="B293" s="365">
        <v>45870</v>
      </c>
      <c r="C293" s="366" t="s">
        <v>551</v>
      </c>
      <c r="D293" s="367" t="str">
        <f>+VLOOKUP(C293,Foundation!$C$8:$D$525,2,FALSE)</f>
        <v>DA+3</v>
      </c>
      <c r="E293" s="367" t="str">
        <f>+VLOOKUP(C293,Foundation!$C$8:$E$493,3,FALSE)</f>
        <v>Sandy</v>
      </c>
      <c r="F293" s="349">
        <v>45887</v>
      </c>
      <c r="G293" s="349">
        <v>45893</v>
      </c>
      <c r="H293" s="372" t="s">
        <v>1490</v>
      </c>
      <c r="I293" s="380"/>
      <c r="J293" s="682">
        <f t="shared" si="45"/>
        <v>38.847605999999992</v>
      </c>
      <c r="K293" s="372" t="s">
        <v>1391</v>
      </c>
      <c r="M293" s="637">
        <f t="shared" si="26"/>
        <v>6</v>
      </c>
    </row>
    <row r="294" spans="1:13" x14ac:dyDescent="0.2">
      <c r="A294" s="371">
        <f>+SUBTOTAL(3,$G$7:$G294)</f>
        <v>288</v>
      </c>
      <c r="B294" s="365">
        <v>45870</v>
      </c>
      <c r="C294" s="366" t="s">
        <v>72</v>
      </c>
      <c r="D294" s="367" t="str">
        <f>+VLOOKUP(C294,Foundation!$C$8:$D$525,2,FALSE)</f>
        <v>DA+0</v>
      </c>
      <c r="E294" s="367" t="str">
        <f>+VLOOKUP(C294,Foundation!$C$8:$E$493,3,FALSE)</f>
        <v>DFR</v>
      </c>
      <c r="F294" s="349">
        <v>45888</v>
      </c>
      <c r="G294" s="349">
        <v>45894</v>
      </c>
      <c r="H294" s="372" t="s">
        <v>1390</v>
      </c>
      <c r="I294" s="380"/>
      <c r="J294" s="682">
        <f t="shared" ref="J294" si="46">+VLOOKUP(D294,$AB$7:$AC$35,2,FALSE)</f>
        <v>37.504372000000004</v>
      </c>
      <c r="K294" s="372" t="s">
        <v>1391</v>
      </c>
      <c r="M294" s="637">
        <f t="shared" si="26"/>
        <v>6</v>
      </c>
    </row>
    <row r="295" spans="1:13" x14ac:dyDescent="0.2">
      <c r="A295" s="371">
        <f>+SUBTOTAL(3,$G$7:$G295)</f>
        <v>289</v>
      </c>
      <c r="B295" s="365">
        <v>45870</v>
      </c>
      <c r="C295" s="366" t="s">
        <v>507</v>
      </c>
      <c r="D295" s="367" t="str">
        <f>+VLOOKUP(C295,Foundation!$C$8:$D$525,2,FALSE)</f>
        <v>DC2+0</v>
      </c>
      <c r="E295" s="367" t="str">
        <f>+VLOOKUP(C295,Foundation!$C$8:$E$493,3,FALSE)</f>
        <v>DRY</v>
      </c>
      <c r="F295" s="349">
        <v>45887</v>
      </c>
      <c r="G295" s="349">
        <v>45894</v>
      </c>
      <c r="H295" s="372" t="s">
        <v>1494</v>
      </c>
      <c r="I295" s="380"/>
      <c r="J295" s="682">
        <f t="shared" ref="J295" si="47">+VLOOKUP(D295,$AB$7:$AC$35,2,FALSE)</f>
        <v>66.381106999999986</v>
      </c>
      <c r="K295" s="372" t="s">
        <v>1391</v>
      </c>
      <c r="M295" s="637">
        <f t="shared" si="26"/>
        <v>7</v>
      </c>
    </row>
    <row r="296" spans="1:13" x14ac:dyDescent="0.2">
      <c r="A296" s="371">
        <f>+SUBTOTAL(3,$G$7:$G296)</f>
        <v>290</v>
      </c>
      <c r="B296" s="365">
        <v>45870</v>
      </c>
      <c r="C296" s="366" t="s">
        <v>457</v>
      </c>
      <c r="D296" s="367" t="str">
        <f>+VLOOKUP(C296,Foundation!$C$8:$D$525,2,FALSE)</f>
        <v>DA+0</v>
      </c>
      <c r="E296" s="367" t="str">
        <f>+VLOOKUP(C296,Foundation!$C$8:$E$493,3,FALSE)</f>
        <v>DRY</v>
      </c>
      <c r="F296" s="349">
        <v>45889</v>
      </c>
      <c r="G296" s="349">
        <v>45894</v>
      </c>
      <c r="H296" s="372" t="s">
        <v>1498</v>
      </c>
      <c r="I296" s="380"/>
      <c r="J296" s="682">
        <f t="shared" ref="J296" si="48">+VLOOKUP(D296,$AB$7:$AC$35,2,FALSE)</f>
        <v>37.504372000000004</v>
      </c>
      <c r="K296" s="372" t="s">
        <v>1391</v>
      </c>
      <c r="M296" s="637">
        <f t="shared" si="26"/>
        <v>5</v>
      </c>
    </row>
    <row r="297" spans="1:13" x14ac:dyDescent="0.2">
      <c r="A297" s="371">
        <f>+SUBTOTAL(3,$G$7:$G297)</f>
        <v>291</v>
      </c>
      <c r="B297" s="365">
        <v>45870</v>
      </c>
      <c r="C297" s="366" t="s">
        <v>746</v>
      </c>
      <c r="D297" s="367" t="str">
        <f>+VLOOKUP(C297,Foundation!$C$8:$D$525,2,FALSE)</f>
        <v>DA+3</v>
      </c>
      <c r="E297" s="367" t="str">
        <f>+VLOOKUP(C297,Foundation!$C$8:$E$493,3,FALSE)</f>
        <v>DRY</v>
      </c>
      <c r="F297" s="349">
        <v>45890</v>
      </c>
      <c r="G297" s="349">
        <v>45894</v>
      </c>
      <c r="H297" s="372" t="s">
        <v>884</v>
      </c>
      <c r="I297" s="380"/>
      <c r="J297" s="682">
        <f t="shared" ref="J297" si="49">+VLOOKUP(D297,$AB$7:$AC$35,2,FALSE)</f>
        <v>38.847605999999992</v>
      </c>
      <c r="K297" s="372" t="s">
        <v>1391</v>
      </c>
      <c r="M297" s="637">
        <f t="shared" si="26"/>
        <v>4</v>
      </c>
    </row>
    <row r="298" spans="1:13" x14ac:dyDescent="0.2">
      <c r="A298" s="371">
        <f>+SUBTOTAL(3,$G$7:$G298)</f>
        <v>292</v>
      </c>
      <c r="B298" s="365">
        <v>45870</v>
      </c>
      <c r="C298" s="366" t="s">
        <v>675</v>
      </c>
      <c r="D298" s="367" t="str">
        <f>+VLOOKUP(C298,Foundation!$C$8:$D$525,2,FALSE)</f>
        <v>DA+0</v>
      </c>
      <c r="E298" s="367" t="str">
        <f>+VLOOKUP(C298,Foundation!$C$8:$E$493,3,FALSE)</f>
        <v>Sandy</v>
      </c>
      <c r="F298" s="349">
        <v>45888</v>
      </c>
      <c r="G298" s="349">
        <v>45894</v>
      </c>
      <c r="H298" s="372" t="s">
        <v>890</v>
      </c>
      <c r="I298" s="380"/>
      <c r="J298" s="682">
        <f t="shared" ref="J298" si="50">+VLOOKUP(D298,$AB$7:$AC$35,2,FALSE)</f>
        <v>37.504372000000004</v>
      </c>
      <c r="K298" s="372" t="s">
        <v>1391</v>
      </c>
      <c r="M298" s="637">
        <f t="shared" si="26"/>
        <v>6</v>
      </c>
    </row>
    <row r="299" spans="1:13" x14ac:dyDescent="0.2">
      <c r="A299" s="371">
        <f>+SUBTOTAL(3,$G$7:$G299)</f>
        <v>293</v>
      </c>
      <c r="B299" s="365">
        <v>45870</v>
      </c>
      <c r="C299" s="366" t="s">
        <v>27</v>
      </c>
      <c r="D299" s="367" t="str">
        <f>+VLOOKUP(C299,Foundation!$C$8:$D$525,2,FALSE)</f>
        <v>DA+0</v>
      </c>
      <c r="E299" s="367" t="str">
        <f>+VLOOKUP(C299,Foundation!$C$8:$E$493,3,FALSE)</f>
        <v>DRY</v>
      </c>
      <c r="F299" s="349">
        <v>45891</v>
      </c>
      <c r="G299" s="349">
        <v>45895</v>
      </c>
      <c r="H299" s="372" t="s">
        <v>1446</v>
      </c>
      <c r="I299" s="380"/>
      <c r="J299" s="682">
        <f t="shared" ref="J299" si="51">+VLOOKUP(D299,$AB$7:$AC$35,2,FALSE)</f>
        <v>37.504372000000004</v>
      </c>
      <c r="K299" s="372" t="s">
        <v>1391</v>
      </c>
      <c r="M299" s="637">
        <f t="shared" si="26"/>
        <v>4</v>
      </c>
    </row>
    <row r="300" spans="1:13" x14ac:dyDescent="0.2">
      <c r="A300" s="371">
        <f>+SUBTOTAL(3,$G$7:$G300)</f>
        <v>294</v>
      </c>
      <c r="B300" s="365">
        <v>45870</v>
      </c>
      <c r="C300" s="366" t="s">
        <v>680</v>
      </c>
      <c r="D300" s="367" t="str">
        <f>+VLOOKUP(C300,Foundation!$C$8:$D$525,2,FALSE)</f>
        <v>DA+9</v>
      </c>
      <c r="E300" s="367" t="str">
        <f>+VLOOKUP(C300,Foundation!$C$8:$E$493,3,FALSE)</f>
        <v>Sandy</v>
      </c>
      <c r="F300" s="349">
        <v>45886</v>
      </c>
      <c r="G300" s="349">
        <v>45898</v>
      </c>
      <c r="H300" s="372" t="s">
        <v>1484</v>
      </c>
      <c r="I300" s="380"/>
      <c r="J300" s="682">
        <f t="shared" ref="J300:J301" si="52">+VLOOKUP(D300,$AB$7:$AC$35,2,FALSE)</f>
        <v>47.184350000000002</v>
      </c>
      <c r="K300" s="372" t="s">
        <v>1391</v>
      </c>
      <c r="M300" s="637">
        <f t="shared" si="26"/>
        <v>12</v>
      </c>
    </row>
    <row r="301" spans="1:13" x14ac:dyDescent="0.2">
      <c r="A301" s="371">
        <f>+SUBTOTAL(3,$G$7:$G301)</f>
        <v>295</v>
      </c>
      <c r="B301" s="365">
        <v>45870</v>
      </c>
      <c r="C301" s="366" t="s">
        <v>745</v>
      </c>
      <c r="D301" s="367" t="str">
        <f>+VLOOKUP(C301,Foundation!$C$8:$D$525,2,FALSE)</f>
        <v>DA+0</v>
      </c>
      <c r="E301" s="367" t="str">
        <f>+VLOOKUP(C301,Foundation!$C$8:$E$493,3,FALSE)</f>
        <v>Sandy</v>
      </c>
      <c r="F301" s="349">
        <v>45890</v>
      </c>
      <c r="G301" s="349">
        <v>45898</v>
      </c>
      <c r="H301" s="372" t="s">
        <v>884</v>
      </c>
      <c r="I301" s="380"/>
      <c r="J301" s="682">
        <f t="shared" si="52"/>
        <v>37.504372000000004</v>
      </c>
      <c r="K301" s="372" t="s">
        <v>1391</v>
      </c>
      <c r="M301" s="637">
        <f t="shared" si="26"/>
        <v>8</v>
      </c>
    </row>
    <row r="302" spans="1:13" x14ac:dyDescent="0.2">
      <c r="A302" s="371">
        <f>+SUBTOTAL(3,$G$7:$G302)</f>
        <v>296</v>
      </c>
      <c r="B302" s="365">
        <v>45870</v>
      </c>
      <c r="C302" s="366" t="s">
        <v>77</v>
      </c>
      <c r="D302" s="367" t="str">
        <f>+VLOOKUP(C302,Foundation!$C$8:$D$525,2,FALSE)</f>
        <v>DA+0</v>
      </c>
      <c r="E302" s="367" t="str">
        <f>+VLOOKUP(C302,Foundation!$C$8:$E$493,3,FALSE)</f>
        <v>Sandy</v>
      </c>
      <c r="F302" s="349">
        <v>45894</v>
      </c>
      <c r="G302" s="349">
        <v>45899</v>
      </c>
      <c r="H302" s="372" t="s">
        <v>1500</v>
      </c>
      <c r="I302" s="380"/>
      <c r="J302" s="682">
        <f t="shared" ref="J302" si="53">+VLOOKUP(D302,$AB$7:$AC$35,2,FALSE)</f>
        <v>37.504372000000004</v>
      </c>
      <c r="K302" s="372" t="s">
        <v>1391</v>
      </c>
      <c r="M302" s="637">
        <f t="shared" si="26"/>
        <v>5</v>
      </c>
    </row>
    <row r="303" spans="1:13" x14ac:dyDescent="0.2">
      <c r="A303" s="371">
        <f>+SUBTOTAL(3,$G$7:$G303)</f>
        <v>297</v>
      </c>
      <c r="B303" s="365">
        <v>45870</v>
      </c>
      <c r="C303" s="366" t="s">
        <v>572</v>
      </c>
      <c r="D303" s="367" t="str">
        <f>+VLOOKUP(C303,Foundation!$C$8:$D$525,2,FALSE)</f>
        <v>DA+3</v>
      </c>
      <c r="E303" s="367" t="str">
        <f>+VLOOKUP(C303,Foundation!$C$8:$E$493,3,FALSE)</f>
        <v>Sandy</v>
      </c>
      <c r="F303" s="349">
        <v>45894</v>
      </c>
      <c r="G303" s="349">
        <v>45899</v>
      </c>
      <c r="H303" s="372" t="s">
        <v>1502</v>
      </c>
      <c r="I303" s="380"/>
      <c r="J303" s="682">
        <f t="shared" ref="J303" si="54">+VLOOKUP(D303,$AB$7:$AC$35,2,FALSE)</f>
        <v>38.847605999999992</v>
      </c>
      <c r="K303" s="372" t="s">
        <v>1391</v>
      </c>
      <c r="M303" s="637">
        <f t="shared" si="26"/>
        <v>5</v>
      </c>
    </row>
    <row r="304" spans="1:13" x14ac:dyDescent="0.2">
      <c r="A304" s="371">
        <f>+SUBTOTAL(3,$G$7:$G304)</f>
        <v>298</v>
      </c>
      <c r="B304" s="365">
        <v>45870</v>
      </c>
      <c r="C304" s="366" t="s">
        <v>86</v>
      </c>
      <c r="D304" s="367" t="str">
        <f>+VLOOKUP(C304,Foundation!$C$8:$D$525,2,FALSE)</f>
        <v>DA+0</v>
      </c>
      <c r="E304" s="367" t="str">
        <f>+VLOOKUP(C304,Foundation!$C$8:$E$493,3,FALSE)</f>
        <v>Sandy</v>
      </c>
      <c r="F304" s="349">
        <v>45891</v>
      </c>
      <c r="G304" s="349">
        <v>45899</v>
      </c>
      <c r="H304" s="372" t="s">
        <v>893</v>
      </c>
      <c r="I304" s="380"/>
      <c r="J304" s="682">
        <f t="shared" ref="J304" si="55">+VLOOKUP(D304,$AB$7:$AC$35,2,FALSE)</f>
        <v>37.504372000000004</v>
      </c>
      <c r="K304" s="372" t="s">
        <v>1391</v>
      </c>
      <c r="M304" s="637">
        <f t="shared" si="26"/>
        <v>8</v>
      </c>
    </row>
    <row r="305" spans="1:13" x14ac:dyDescent="0.2">
      <c r="A305" s="371">
        <f>+SUBTOTAL(3,$G$7:$G305)</f>
        <v>299</v>
      </c>
      <c r="B305" s="365">
        <v>45870</v>
      </c>
      <c r="C305" s="366" t="s">
        <v>713</v>
      </c>
      <c r="D305" s="367" t="str">
        <f>+VLOOKUP(C305,Foundation!$C$8:$D$525,2,FALSE)</f>
        <v>DA+9</v>
      </c>
      <c r="E305" s="367" t="str">
        <f>+VLOOKUP(C305,Foundation!$C$8:$E$493,3,FALSE)</f>
        <v>Sandy</v>
      </c>
      <c r="F305" s="349">
        <v>45886</v>
      </c>
      <c r="G305" s="349">
        <v>45899</v>
      </c>
      <c r="H305" s="372" t="s">
        <v>891</v>
      </c>
      <c r="I305" s="380"/>
      <c r="J305" s="682">
        <f t="shared" ref="J305" si="56">+VLOOKUP(D305,$AB$7:$AC$35,2,FALSE)</f>
        <v>47.184350000000002</v>
      </c>
      <c r="K305" s="372" t="s">
        <v>1391</v>
      </c>
      <c r="M305" s="637">
        <f t="shared" si="26"/>
        <v>13</v>
      </c>
    </row>
    <row r="306" spans="1:13" x14ac:dyDescent="0.2">
      <c r="A306" s="371">
        <f>+SUBTOTAL(3,$G$7:$G306)</f>
        <v>300</v>
      </c>
      <c r="B306" s="365">
        <v>45870</v>
      </c>
      <c r="C306" s="366" t="s">
        <v>150</v>
      </c>
      <c r="D306" s="367" t="str">
        <f>+VLOOKUP(C306,Foundation!$C$8:$D$525,2,FALSE)</f>
        <v>DA+3</v>
      </c>
      <c r="E306" s="367" t="str">
        <f>+VLOOKUP(C306,Foundation!$C$8:$E$493,3,FALSE)</f>
        <v>DRY</v>
      </c>
      <c r="F306" s="349">
        <v>45892</v>
      </c>
      <c r="G306" s="349">
        <v>45900</v>
      </c>
      <c r="H306" s="372" t="s">
        <v>1367</v>
      </c>
      <c r="I306" s="380"/>
      <c r="J306" s="682">
        <f t="shared" ref="J306" si="57">+VLOOKUP(D306,$AB$7:$AC$35,2,FALSE)</f>
        <v>38.847605999999992</v>
      </c>
      <c r="K306" s="372" t="s">
        <v>1391</v>
      </c>
      <c r="M306" s="637">
        <f t="shared" si="26"/>
        <v>8</v>
      </c>
    </row>
    <row r="307" spans="1:13" x14ac:dyDescent="0.2">
      <c r="A307" s="371">
        <f>+SUBTOTAL(3,$G$7:$G307)</f>
        <v>301</v>
      </c>
      <c r="B307" s="365">
        <v>45870</v>
      </c>
      <c r="C307" s="366" t="s">
        <v>735</v>
      </c>
      <c r="D307" s="367" t="str">
        <f>+VLOOKUP(C307,Foundation!$C$8:$D$525,2,FALSE)</f>
        <v>DA+9</v>
      </c>
      <c r="E307" s="367" t="str">
        <f>+VLOOKUP(C307,Foundation!$C$8:$E$493,3,FALSE)</f>
        <v>Sandy</v>
      </c>
      <c r="F307" s="349">
        <v>45886</v>
      </c>
      <c r="G307" s="349">
        <v>45900</v>
      </c>
      <c r="H307" s="372" t="s">
        <v>1375</v>
      </c>
      <c r="I307" s="380"/>
      <c r="J307" s="682">
        <f t="shared" ref="J307:J309" si="58">+VLOOKUP(D307,$AB$7:$AC$35,2,FALSE)</f>
        <v>47.184350000000002</v>
      </c>
      <c r="K307" s="372" t="s">
        <v>1391</v>
      </c>
      <c r="M307" s="637">
        <f t="shared" si="26"/>
        <v>14</v>
      </c>
    </row>
    <row r="308" spans="1:13" x14ac:dyDescent="0.2">
      <c r="A308" s="371">
        <f>+SUBTOTAL(3,$G$7:$G308)</f>
        <v>302</v>
      </c>
      <c r="B308" s="365">
        <v>45870</v>
      </c>
      <c r="C308" s="366" t="s">
        <v>456</v>
      </c>
      <c r="D308" s="367" t="str">
        <f>+VLOOKUP(C308,Foundation!$C$8:$D$525,2,FALSE)</f>
        <v>DA+0</v>
      </c>
      <c r="E308" s="367" t="str">
        <f>+VLOOKUP(C308,Foundation!$C$8:$E$493,3,FALSE)</f>
        <v>DRY</v>
      </c>
      <c r="F308" s="349">
        <v>45898</v>
      </c>
      <c r="G308" s="349">
        <v>45900</v>
      </c>
      <c r="H308" s="372" t="s">
        <v>1498</v>
      </c>
      <c r="I308" s="380"/>
      <c r="J308" s="682">
        <f t="shared" si="58"/>
        <v>37.504372000000004</v>
      </c>
      <c r="K308" s="372" t="s">
        <v>1391</v>
      </c>
      <c r="M308" s="637">
        <f t="shared" si="26"/>
        <v>2</v>
      </c>
    </row>
    <row r="309" spans="1:13" x14ac:dyDescent="0.2">
      <c r="A309" s="371">
        <f>+SUBTOTAL(3,$G$7:$G309)</f>
        <v>303</v>
      </c>
      <c r="B309" s="365">
        <v>45870</v>
      </c>
      <c r="C309" s="366" t="s">
        <v>677</v>
      </c>
      <c r="D309" s="367" t="str">
        <f>+VLOOKUP(C309,Foundation!$C$8:$D$525,2,FALSE)</f>
        <v>DA+9</v>
      </c>
      <c r="E309" s="367" t="str">
        <f>+VLOOKUP(C309,Foundation!$C$8:$E$493,3,FALSE)</f>
        <v>Sandy</v>
      </c>
      <c r="F309" s="349">
        <v>45894</v>
      </c>
      <c r="G309" s="349">
        <v>45900</v>
      </c>
      <c r="H309" s="372" t="s">
        <v>890</v>
      </c>
      <c r="I309" s="380"/>
      <c r="J309" s="682">
        <f t="shared" si="58"/>
        <v>47.184350000000002</v>
      </c>
      <c r="K309" s="372" t="s">
        <v>1391</v>
      </c>
      <c r="M309" s="637">
        <f t="shared" si="26"/>
        <v>6</v>
      </c>
    </row>
    <row r="310" spans="1:13" x14ac:dyDescent="0.2">
      <c r="A310" s="371">
        <f>+SUBTOTAL(3,$G$7:$G310)</f>
        <v>304</v>
      </c>
      <c r="B310" s="365">
        <v>45901</v>
      </c>
      <c r="C310" s="366" t="s">
        <v>492</v>
      </c>
      <c r="D310" s="367" t="str">
        <f>+VLOOKUP(C310,Foundation!$C$8:$D$525,2,FALSE)</f>
        <v>DC1+0</v>
      </c>
      <c r="E310" s="367" t="str">
        <f>+VLOOKUP(C310,Foundation!$C$8:$E$493,3,FALSE)</f>
        <v>DRY</v>
      </c>
      <c r="F310" s="349">
        <v>45895</v>
      </c>
      <c r="G310" s="349">
        <v>45903</v>
      </c>
      <c r="H310" s="372" t="s">
        <v>1520</v>
      </c>
      <c r="I310" s="380"/>
      <c r="J310" s="682">
        <f t="shared" ref="J310:J314" si="59">+VLOOKUP(D310,$AB$7:$AC$35,2,FALSE)</f>
        <v>66.381106999999986</v>
      </c>
      <c r="K310" s="372" t="s">
        <v>1391</v>
      </c>
      <c r="M310" s="637">
        <f t="shared" si="26"/>
        <v>8</v>
      </c>
    </row>
    <row r="311" spans="1:13" x14ac:dyDescent="0.2">
      <c r="A311" s="371">
        <f>+SUBTOTAL(3,$G$7:$G311)</f>
        <v>305</v>
      </c>
      <c r="B311" s="365">
        <v>45901</v>
      </c>
      <c r="C311" s="366" t="s">
        <v>520</v>
      </c>
      <c r="D311" s="367" t="str">
        <f>+VLOOKUP(C311,Foundation!$C$8:$D$525,2,FALSE)</f>
        <v>DA+0</v>
      </c>
      <c r="E311" s="367" t="str">
        <f>+VLOOKUP(C311,Foundation!$C$8:$E$493,3,FALSE)</f>
        <v>DRY</v>
      </c>
      <c r="F311" s="349">
        <v>45895</v>
      </c>
      <c r="G311" s="349">
        <v>45903</v>
      </c>
      <c r="H311" s="372" t="s">
        <v>1503</v>
      </c>
      <c r="I311" s="380"/>
      <c r="J311" s="682">
        <f t="shared" si="59"/>
        <v>37.504372000000004</v>
      </c>
      <c r="K311" s="372" t="s">
        <v>1391</v>
      </c>
      <c r="M311" s="637">
        <f t="shared" si="26"/>
        <v>8</v>
      </c>
    </row>
    <row r="312" spans="1:13" x14ac:dyDescent="0.2">
      <c r="A312" s="371">
        <f>+SUBTOTAL(3,$G$7:$G312)</f>
        <v>306</v>
      </c>
      <c r="B312" s="365">
        <v>45901</v>
      </c>
      <c r="C312" s="366" t="s">
        <v>79</v>
      </c>
      <c r="D312" s="367" t="str">
        <f>+VLOOKUP(C312,Foundation!$C$8:$D$525,2,FALSE)</f>
        <v>DA+0</v>
      </c>
      <c r="E312" s="367" t="str">
        <f>+VLOOKUP(C312,Foundation!$C$8:$E$493,3,FALSE)</f>
        <v>DRY</v>
      </c>
      <c r="F312" s="349">
        <v>45895</v>
      </c>
      <c r="G312" s="349">
        <v>45902</v>
      </c>
      <c r="H312" s="372" t="s">
        <v>1446</v>
      </c>
      <c r="I312" s="380"/>
      <c r="J312" s="682">
        <f t="shared" si="59"/>
        <v>37.504372000000004</v>
      </c>
      <c r="K312" s="372" t="s">
        <v>1391</v>
      </c>
      <c r="M312" s="637">
        <f t="shared" si="26"/>
        <v>7</v>
      </c>
    </row>
    <row r="313" spans="1:13" x14ac:dyDescent="0.2">
      <c r="A313" s="371">
        <f>+SUBTOTAL(3,$G$7:$G313)</f>
        <v>307</v>
      </c>
      <c r="B313" s="365">
        <v>45901</v>
      </c>
      <c r="C313" s="366" t="s">
        <v>63</v>
      </c>
      <c r="D313" s="367" t="str">
        <f>+VLOOKUP(C313,Foundation!$C$8:$D$525,2,FALSE)</f>
        <v>DC1+0</v>
      </c>
      <c r="E313" s="367" t="str">
        <f>+VLOOKUP(C313,Foundation!$C$8:$E$493,3,FALSE)</f>
        <v>DFR</v>
      </c>
      <c r="F313" s="349">
        <v>45892</v>
      </c>
      <c r="G313" s="349">
        <v>45903</v>
      </c>
      <c r="H313" s="372" t="s">
        <v>1497</v>
      </c>
      <c r="I313" s="380"/>
      <c r="J313" s="682">
        <f t="shared" si="59"/>
        <v>66.381106999999986</v>
      </c>
      <c r="K313" s="372" t="s">
        <v>1391</v>
      </c>
      <c r="M313" s="637">
        <f t="shared" si="26"/>
        <v>11</v>
      </c>
    </row>
    <row r="314" spans="1:13" x14ac:dyDescent="0.2">
      <c r="A314" s="371">
        <f>+SUBTOTAL(3,$G$7:$G314)</f>
        <v>308</v>
      </c>
      <c r="B314" s="365">
        <v>45901</v>
      </c>
      <c r="C314" s="366" t="s">
        <v>568</v>
      </c>
      <c r="D314" s="367" t="str">
        <f>+VLOOKUP(C314,Foundation!$C$8:$D$525,2,FALSE)</f>
        <v>DA+3</v>
      </c>
      <c r="E314" s="367" t="str">
        <f>+VLOOKUP(C314,Foundation!$C$8:$E$493,3,FALSE)</f>
        <v>DRY</v>
      </c>
      <c r="F314" s="349">
        <v>45898</v>
      </c>
      <c r="G314" s="349">
        <v>45903</v>
      </c>
      <c r="H314" s="372" t="s">
        <v>1519</v>
      </c>
      <c r="I314" s="380"/>
      <c r="J314" s="682">
        <f t="shared" si="59"/>
        <v>38.847605999999992</v>
      </c>
      <c r="K314" s="372" t="s">
        <v>1391</v>
      </c>
      <c r="M314" s="637">
        <f t="shared" si="26"/>
        <v>5</v>
      </c>
    </row>
    <row r="315" spans="1:13" x14ac:dyDescent="0.2">
      <c r="A315" s="371">
        <f>+SUBTOTAL(3,$G$7:$G315)</f>
        <v>309</v>
      </c>
      <c r="B315" s="365">
        <v>45901</v>
      </c>
      <c r="C315" s="366" t="s">
        <v>461</v>
      </c>
      <c r="D315" s="367" t="str">
        <f>+VLOOKUP(C315,Foundation!$C$8:$D$525,2,FALSE)</f>
        <v>DA+3</v>
      </c>
      <c r="E315" s="367" t="str">
        <f>+VLOOKUP(C315,Foundation!$C$8:$E$493,3,FALSE)</f>
        <v>DRY</v>
      </c>
      <c r="F315" s="349">
        <v>45898</v>
      </c>
      <c r="G315" s="349">
        <v>45904</v>
      </c>
      <c r="H315" s="372" t="s">
        <v>1390</v>
      </c>
      <c r="I315" s="380"/>
      <c r="J315" s="682">
        <f t="shared" ref="J315" si="60">+VLOOKUP(D315,$AB$7:$AC$35,2,FALSE)</f>
        <v>38.847605999999992</v>
      </c>
      <c r="K315" s="372" t="s">
        <v>1391</v>
      </c>
      <c r="M315" s="637">
        <f t="shared" si="26"/>
        <v>6</v>
      </c>
    </row>
    <row r="316" spans="1:13" x14ac:dyDescent="0.2">
      <c r="A316" s="371">
        <f>+SUBTOTAL(3,$G$7:$G316)</f>
        <v>310</v>
      </c>
      <c r="B316" s="365">
        <v>45901</v>
      </c>
      <c r="C316" s="366" t="s">
        <v>49</v>
      </c>
      <c r="D316" s="367" t="str">
        <f>+VLOOKUP(C316,Foundation!$C$8:$D$525,2,FALSE)</f>
        <v>DB2+0</v>
      </c>
      <c r="E316" s="367" t="str">
        <f>+VLOOKUP(C316,Foundation!$C$8:$E$493,3,FALSE)</f>
        <v>DRY</v>
      </c>
      <c r="F316" s="349">
        <v>45902</v>
      </c>
      <c r="G316" s="349">
        <v>45905</v>
      </c>
      <c r="H316" s="372" t="s">
        <v>1527</v>
      </c>
      <c r="I316" s="380"/>
      <c r="J316" s="682">
        <f t="shared" ref="J316" si="61">+VLOOKUP(D316,$AB$7:$AC$35,2,FALSE)</f>
        <v>57.597240999999997</v>
      </c>
      <c r="K316" s="372" t="s">
        <v>1391</v>
      </c>
      <c r="M316" s="637">
        <f t="shared" si="26"/>
        <v>3</v>
      </c>
    </row>
    <row r="317" spans="1:13" x14ac:dyDescent="0.2">
      <c r="A317" s="371">
        <f>+SUBTOTAL(3,$G$7:$G317)</f>
        <v>311</v>
      </c>
      <c r="B317" s="365">
        <v>45901</v>
      </c>
      <c r="C317" s="366" t="s">
        <v>87</v>
      </c>
      <c r="D317" s="367" t="str">
        <f>+VLOOKUP(C317,Foundation!$C$8:$D$525,2,FALSE)</f>
        <v>DA+0</v>
      </c>
      <c r="E317" s="367" t="str">
        <f>+VLOOKUP(C317,Foundation!$C$8:$E$493,3,FALSE)</f>
        <v>Sandy</v>
      </c>
      <c r="F317" s="349">
        <v>45899</v>
      </c>
      <c r="G317" s="349">
        <v>45906</v>
      </c>
      <c r="H317" s="372" t="s">
        <v>893</v>
      </c>
      <c r="I317" s="380"/>
      <c r="J317" s="682">
        <f t="shared" ref="J317:J319" si="62">+VLOOKUP(D317,$AB$7:$AC$35,2,FALSE)</f>
        <v>37.504372000000004</v>
      </c>
      <c r="K317" s="372" t="s">
        <v>1391</v>
      </c>
      <c r="M317" s="637">
        <f t="shared" si="26"/>
        <v>7</v>
      </c>
    </row>
    <row r="318" spans="1:13" x14ac:dyDescent="0.2">
      <c r="A318" s="371">
        <f>+SUBTOTAL(3,$G$7:$G318)</f>
        <v>312</v>
      </c>
      <c r="B318" s="365">
        <v>45901</v>
      </c>
      <c r="C318" s="366" t="s">
        <v>683</v>
      </c>
      <c r="D318" s="367" t="str">
        <f>+VLOOKUP(C318,Foundation!$C$8:$D$525,2,FALSE)</f>
        <v>DA+3</v>
      </c>
      <c r="E318" s="367" t="str">
        <f>+VLOOKUP(C318,Foundation!$C$8:$E$493,3,FALSE)</f>
        <v>Sandy</v>
      </c>
      <c r="F318" s="349">
        <v>45891</v>
      </c>
      <c r="G318" s="349">
        <v>45906</v>
      </c>
      <c r="H318" s="372" t="s">
        <v>1484</v>
      </c>
      <c r="I318" s="380"/>
      <c r="J318" s="682">
        <f t="shared" si="62"/>
        <v>38.847605999999992</v>
      </c>
      <c r="K318" s="372" t="s">
        <v>1391</v>
      </c>
      <c r="M318" s="637">
        <f t="shared" si="26"/>
        <v>15</v>
      </c>
    </row>
    <row r="319" spans="1:13" x14ac:dyDescent="0.2">
      <c r="A319" s="371">
        <f>+SUBTOTAL(3,$G$7:$G319)</f>
        <v>313</v>
      </c>
      <c r="B319" s="365">
        <v>45901</v>
      </c>
      <c r="C319" s="366" t="s">
        <v>734</v>
      </c>
      <c r="D319" s="367" t="str">
        <f>+VLOOKUP(C319,Foundation!$C$8:$D$525,2,FALSE)</f>
        <v>DA+9</v>
      </c>
      <c r="E319" s="367" t="str">
        <f>+VLOOKUP(C319,Foundation!$C$8:$E$493,3,FALSE)</f>
        <v>Sandy</v>
      </c>
      <c r="F319" s="349">
        <v>45901</v>
      </c>
      <c r="G319" s="349">
        <v>45906</v>
      </c>
      <c r="H319" s="372" t="s">
        <v>1375</v>
      </c>
      <c r="I319" s="380"/>
      <c r="J319" s="682">
        <f t="shared" si="62"/>
        <v>47.184350000000002</v>
      </c>
      <c r="K319" s="372" t="s">
        <v>1391</v>
      </c>
      <c r="M319" s="637">
        <f t="shared" si="26"/>
        <v>5</v>
      </c>
    </row>
    <row r="320" spans="1:13" x14ac:dyDescent="0.2">
      <c r="A320" s="371">
        <f>+SUBTOTAL(3,$G$7:$G320)</f>
        <v>314</v>
      </c>
      <c r="B320" s="365">
        <v>45901</v>
      </c>
      <c r="C320" s="366" t="s">
        <v>36</v>
      </c>
      <c r="D320" s="367" t="str">
        <f>+VLOOKUP(C320,Foundation!$C$8:$D$525,2,FALSE)</f>
        <v>DB1+0</v>
      </c>
      <c r="E320" s="367" t="str">
        <f>+VLOOKUP(C320,Foundation!$C$8:$E$493,3,FALSE)</f>
        <v>DFR</v>
      </c>
      <c r="F320" s="349">
        <v>45895</v>
      </c>
      <c r="G320" s="349">
        <v>45906</v>
      </c>
      <c r="H320" s="372" t="s">
        <v>1505</v>
      </c>
      <c r="I320" s="380"/>
      <c r="J320" s="682">
        <f t="shared" ref="J320:J321" si="63">+VLOOKUP(D320,$AB$7:$AC$35,2,FALSE)</f>
        <v>57.597240999999997</v>
      </c>
      <c r="K320" s="372" t="s">
        <v>1391</v>
      </c>
      <c r="M320" s="637">
        <f t="shared" si="26"/>
        <v>11</v>
      </c>
    </row>
    <row r="321" spans="1:13" x14ac:dyDescent="0.2">
      <c r="A321" s="371">
        <f>+SUBTOTAL(3,$G$7:$G321)</f>
        <v>315</v>
      </c>
      <c r="B321" s="365">
        <v>45901</v>
      </c>
      <c r="C321" s="366" t="s">
        <v>678</v>
      </c>
      <c r="D321" s="367" t="str">
        <f>+VLOOKUP(C321,Foundation!$C$8:$D$525,2,FALSE)</f>
        <v>DA+3</v>
      </c>
      <c r="E321" s="367" t="str">
        <f>+VLOOKUP(C321,Foundation!$C$8:$E$493,3,FALSE)</f>
        <v>Sandy</v>
      </c>
      <c r="F321" s="349">
        <v>45901</v>
      </c>
      <c r="G321" s="349">
        <v>45907</v>
      </c>
      <c r="H321" s="372" t="s">
        <v>890</v>
      </c>
      <c r="I321" s="380"/>
      <c r="J321" s="682">
        <f t="shared" si="63"/>
        <v>38.847605999999992</v>
      </c>
      <c r="K321" s="372" t="s">
        <v>1391</v>
      </c>
      <c r="M321" s="637">
        <f t="shared" si="26"/>
        <v>6</v>
      </c>
    </row>
    <row r="322" spans="1:13" x14ac:dyDescent="0.2">
      <c r="A322" s="371">
        <f>+SUBTOTAL(3,$G$7:$G322)</f>
        <v>316</v>
      </c>
      <c r="B322" s="365">
        <v>45901</v>
      </c>
      <c r="C322" s="366" t="s">
        <v>519</v>
      </c>
      <c r="D322" s="367" t="str">
        <f>+VLOOKUP(C322,Foundation!$C$8:$D$525,2,FALSE)</f>
        <v>DA+0</v>
      </c>
      <c r="E322" s="367" t="str">
        <f>+VLOOKUP(C322,Foundation!$C$8:$E$493,3,FALSE)</f>
        <v>DRY</v>
      </c>
      <c r="F322" s="349">
        <v>45902</v>
      </c>
      <c r="G322" s="349">
        <v>45907</v>
      </c>
      <c r="H322" s="372" t="s">
        <v>1530</v>
      </c>
      <c r="I322" s="380"/>
      <c r="J322" s="682">
        <f t="shared" ref="J322" si="64">+VLOOKUP(D322,$AB$7:$AC$35,2,FALSE)</f>
        <v>37.504372000000004</v>
      </c>
      <c r="K322" s="372" t="s">
        <v>1391</v>
      </c>
      <c r="M322" s="637">
        <f t="shared" si="26"/>
        <v>5</v>
      </c>
    </row>
    <row r="323" spans="1:13" x14ac:dyDescent="0.2">
      <c r="A323" s="371">
        <f>+SUBTOTAL(3,$G$7:$G323)</f>
        <v>317</v>
      </c>
      <c r="B323" s="365">
        <v>45901</v>
      </c>
      <c r="C323" s="366" t="s">
        <v>33</v>
      </c>
      <c r="D323" s="367" t="str">
        <f>+VLOOKUP(C323,Foundation!$C$8:$D$525,2,FALSE)</f>
        <v>DD45+3</v>
      </c>
      <c r="E323" s="367" t="str">
        <f>+VLOOKUP(C323,Foundation!$C$8:$E$493,3,FALSE)</f>
        <v>DRY</v>
      </c>
      <c r="F323" s="349">
        <v>45895</v>
      </c>
      <c r="G323" s="349">
        <v>45907</v>
      </c>
      <c r="H323" s="372" t="s">
        <v>1504</v>
      </c>
      <c r="I323" s="380"/>
      <c r="J323" s="682">
        <f t="shared" ref="J323" si="65">+VLOOKUP(D323,$AB$7:$AC$35,2,FALSE)</f>
        <v>89.909625000000005</v>
      </c>
      <c r="K323" s="372" t="s">
        <v>1391</v>
      </c>
      <c r="M323" s="637">
        <f t="shared" si="26"/>
        <v>12</v>
      </c>
    </row>
    <row r="324" spans="1:13" x14ac:dyDescent="0.2">
      <c r="A324" s="371">
        <f>+SUBTOTAL(3,$G$7:$G324)</f>
        <v>318</v>
      </c>
      <c r="B324" s="365">
        <v>45901</v>
      </c>
      <c r="C324" s="366" t="s">
        <v>448</v>
      </c>
      <c r="D324" s="367" t="str">
        <f>+VLOOKUP(C324,Foundation!$C$8:$D$525,2,FALSE)</f>
        <v>DA+3</v>
      </c>
      <c r="E324" s="367" t="str">
        <f>+VLOOKUP(C324,Foundation!$C$8:$E$493,3,FALSE)</f>
        <v>Sandy</v>
      </c>
      <c r="F324" s="349">
        <v>45893</v>
      </c>
      <c r="G324" s="349">
        <v>45909</v>
      </c>
      <c r="H324" s="372" t="s">
        <v>1526</v>
      </c>
      <c r="I324" s="380"/>
      <c r="J324" s="682">
        <f t="shared" ref="J324" si="66">+VLOOKUP(D324,$AB$7:$AC$35,2,FALSE)</f>
        <v>38.847605999999992</v>
      </c>
      <c r="K324" s="372" t="s">
        <v>1391</v>
      </c>
      <c r="M324" s="637">
        <f t="shared" si="26"/>
        <v>16</v>
      </c>
    </row>
    <row r="325" spans="1:13" x14ac:dyDescent="0.2">
      <c r="A325" s="371">
        <f>+SUBTOTAL(3,$G$7:$G325)</f>
        <v>319</v>
      </c>
      <c r="B325" s="365">
        <v>45901</v>
      </c>
      <c r="C325" s="366" t="s">
        <v>450</v>
      </c>
      <c r="D325" s="367" t="str">
        <f>+VLOOKUP(C325,Foundation!$C$8:$D$525,2,FALSE)</f>
        <v>DA+3</v>
      </c>
      <c r="E325" s="367" t="str">
        <f>+VLOOKUP(C325,Foundation!$C$8:$E$493,3,FALSE)</f>
        <v>Sandy</v>
      </c>
      <c r="F325" s="349">
        <v>45893</v>
      </c>
      <c r="G325" s="349">
        <v>45909</v>
      </c>
      <c r="H325" s="372" t="s">
        <v>1501</v>
      </c>
      <c r="I325" s="380"/>
      <c r="J325" s="682">
        <f t="shared" ref="J325" si="67">+VLOOKUP(D325,$AB$7:$AC$35,2,FALSE)</f>
        <v>38.847605999999992</v>
      </c>
      <c r="K325" s="372" t="s">
        <v>1391</v>
      </c>
      <c r="M325" s="637">
        <f t="shared" si="26"/>
        <v>16</v>
      </c>
    </row>
    <row r="326" spans="1:13" x14ac:dyDescent="0.2">
      <c r="A326" s="371">
        <f>+SUBTOTAL(3,$G$7:$G326)</f>
        <v>320</v>
      </c>
      <c r="B326" s="365">
        <v>45901</v>
      </c>
      <c r="C326" s="366" t="s">
        <v>81</v>
      </c>
      <c r="D326" s="367" t="str">
        <f>+VLOOKUP(C326,Foundation!$C$8:$D$525,2,FALSE)</f>
        <v>DA+3</v>
      </c>
      <c r="E326" s="367" t="str">
        <f>+VLOOKUP(C326,Foundation!$C$8:$E$493,3,FALSE)</f>
        <v>Sandy</v>
      </c>
      <c r="F326" s="349">
        <v>45903</v>
      </c>
      <c r="G326" s="349">
        <v>45910</v>
      </c>
      <c r="H326" s="372" t="s">
        <v>1446</v>
      </c>
      <c r="I326" s="380"/>
      <c r="J326" s="682">
        <f t="shared" ref="J326" si="68">+VLOOKUP(D326,$AB$7:$AC$35,2,FALSE)</f>
        <v>38.847605999999992</v>
      </c>
      <c r="K326" s="372" t="s">
        <v>1391</v>
      </c>
      <c r="M326" s="637">
        <f t="shared" si="26"/>
        <v>7</v>
      </c>
    </row>
    <row r="327" spans="1:13" x14ac:dyDescent="0.2">
      <c r="A327" s="371">
        <f>+SUBTOTAL(3,$G$7:$G327)</f>
        <v>321</v>
      </c>
      <c r="B327" s="365">
        <v>45901</v>
      </c>
      <c r="C327" s="366" t="s">
        <v>714</v>
      </c>
      <c r="D327" s="367" t="str">
        <f>+VLOOKUP(C327,Foundation!$C$8:$D$525,2,FALSE)</f>
        <v>DA+9</v>
      </c>
      <c r="E327" s="367" t="str">
        <f>+VLOOKUP(C327,Foundation!$C$8:$E$493,3,FALSE)</f>
        <v>Sandy</v>
      </c>
      <c r="F327" s="349">
        <v>45901</v>
      </c>
      <c r="G327" s="349">
        <v>45910</v>
      </c>
      <c r="H327" s="372" t="s">
        <v>891</v>
      </c>
      <c r="I327" s="380"/>
      <c r="J327" s="682">
        <f t="shared" ref="J327" si="69">+VLOOKUP(D327,$AB$7:$AC$35,2,FALSE)</f>
        <v>47.184350000000002</v>
      </c>
      <c r="K327" s="372" t="s">
        <v>1391</v>
      </c>
      <c r="M327" s="637">
        <f t="shared" si="26"/>
        <v>9</v>
      </c>
    </row>
    <row r="328" spans="1:13" x14ac:dyDescent="0.2">
      <c r="A328" s="371">
        <f>+SUBTOTAL(3,$G$7:$G328)</f>
        <v>322</v>
      </c>
      <c r="B328" s="365">
        <v>45901</v>
      </c>
      <c r="C328" s="366" t="s">
        <v>208</v>
      </c>
      <c r="D328" s="367" t="str">
        <f>+VLOOKUP(C328,Foundation!$C$8:$D$525,2,FALSE)</f>
        <v>DA+0</v>
      </c>
      <c r="E328" s="367" t="str">
        <f>+VLOOKUP(C328,Foundation!$C$8:$E$493,3,FALSE)</f>
        <v>Sandy</v>
      </c>
      <c r="F328" s="349">
        <v>45903</v>
      </c>
      <c r="G328" s="349">
        <v>45911</v>
      </c>
      <c r="H328" s="372" t="s">
        <v>1407</v>
      </c>
      <c r="I328" s="380"/>
      <c r="J328" s="682">
        <f t="shared" ref="J328:J330" si="70">+VLOOKUP(D328,$AB$7:$AC$35,2,FALSE)</f>
        <v>37.504372000000004</v>
      </c>
      <c r="K328" s="372" t="s">
        <v>1391</v>
      </c>
      <c r="M328" s="637">
        <f t="shared" ref="M328:M391" si="71">G328-F328</f>
        <v>8</v>
      </c>
    </row>
    <row r="329" spans="1:13" x14ac:dyDescent="0.2">
      <c r="A329" s="371">
        <f>+SUBTOTAL(3,$G$7:$G329)</f>
        <v>323</v>
      </c>
      <c r="B329" s="365">
        <v>45901</v>
      </c>
      <c r="C329" s="366" t="s">
        <v>524</v>
      </c>
      <c r="D329" s="367" t="str">
        <f>+VLOOKUP(C329,Foundation!$C$8:$D$525,2,FALSE)</f>
        <v>DA+3</v>
      </c>
      <c r="E329" s="367" t="str">
        <f>+VLOOKUP(C329,Foundation!$C$8:$E$493,3,FALSE)</f>
        <v>Sandy</v>
      </c>
      <c r="F329" s="349">
        <v>45909</v>
      </c>
      <c r="G329" s="349">
        <v>45912</v>
      </c>
      <c r="H329" s="372" t="s">
        <v>1530</v>
      </c>
      <c r="I329" s="380"/>
      <c r="J329" s="682">
        <f t="shared" si="70"/>
        <v>38.847605999999992</v>
      </c>
      <c r="K329" s="372" t="s">
        <v>1391</v>
      </c>
      <c r="M329" s="637">
        <f t="shared" si="71"/>
        <v>3</v>
      </c>
    </row>
    <row r="330" spans="1:13" x14ac:dyDescent="0.2">
      <c r="A330" s="371">
        <f>+SUBTOTAL(3,$G$7:$G330)</f>
        <v>324</v>
      </c>
      <c r="B330" s="365">
        <v>45901</v>
      </c>
      <c r="C330" s="366" t="s">
        <v>70</v>
      </c>
      <c r="D330" s="367" t="str">
        <f>+VLOOKUP(C330,Foundation!$C$8:$D$525,2,FALSE)</f>
        <v>DB2+0</v>
      </c>
      <c r="E330" s="367" t="str">
        <f>+VLOOKUP(C330,Foundation!$C$8:$E$493,3,FALSE)</f>
        <v>DFR</v>
      </c>
      <c r="F330" s="349">
        <v>45903</v>
      </c>
      <c r="G330" s="349">
        <v>45912</v>
      </c>
      <c r="H330" s="372" t="s">
        <v>1528</v>
      </c>
      <c r="I330" s="380"/>
      <c r="J330" s="682">
        <f t="shared" si="70"/>
        <v>57.597240999999997</v>
      </c>
      <c r="K330" s="372" t="s">
        <v>1391</v>
      </c>
      <c r="M330" s="637">
        <f t="shared" si="71"/>
        <v>9</v>
      </c>
    </row>
    <row r="331" spans="1:13" x14ac:dyDescent="0.2">
      <c r="A331" s="371">
        <f>+SUBTOTAL(3,$G$7:$G331)</f>
        <v>325</v>
      </c>
      <c r="B331" s="365">
        <v>45901</v>
      </c>
      <c r="C331" s="366" t="s">
        <v>42</v>
      </c>
      <c r="D331" s="367" t="str">
        <f>+VLOOKUP(C331,Foundation!$C$8:$D$525,2,FALSE)</f>
        <v>DA+0</v>
      </c>
      <c r="E331" s="367" t="str">
        <f>+VLOOKUP(C331,Foundation!$C$8:$E$493,3,FALSE)</f>
        <v>DFR</v>
      </c>
      <c r="F331" s="349">
        <v>45905</v>
      </c>
      <c r="G331" s="349">
        <v>45912</v>
      </c>
      <c r="H331" s="372" t="s">
        <v>1479</v>
      </c>
      <c r="I331" s="380"/>
      <c r="J331" s="682">
        <f t="shared" ref="J331" si="72">+VLOOKUP(D331,$AB$7:$AC$35,2,FALSE)</f>
        <v>37.504372000000004</v>
      </c>
      <c r="K331" s="372" t="s">
        <v>1391</v>
      </c>
      <c r="M331" s="637">
        <f t="shared" si="71"/>
        <v>7</v>
      </c>
    </row>
    <row r="332" spans="1:13" x14ac:dyDescent="0.2">
      <c r="A332" s="371">
        <f>+SUBTOTAL(3,$G$7:$G332)</f>
        <v>326</v>
      </c>
      <c r="B332" s="365">
        <v>45901</v>
      </c>
      <c r="C332" s="366" t="s">
        <v>733</v>
      </c>
      <c r="D332" s="367" t="str">
        <f>+VLOOKUP(C332,Foundation!$C$8:$D$525,2,FALSE)</f>
        <v>DA+6</v>
      </c>
      <c r="E332" s="367" t="str">
        <f>+VLOOKUP(C332,Foundation!$C$8:$E$493,3,FALSE)</f>
        <v>Sandy</v>
      </c>
      <c r="F332" s="349">
        <v>45907</v>
      </c>
      <c r="G332" s="349">
        <v>45912</v>
      </c>
      <c r="H332" s="372" t="s">
        <v>1375</v>
      </c>
      <c r="I332" s="380"/>
      <c r="J332" s="682">
        <f t="shared" ref="J332" si="73">+VLOOKUP(D332,$AB$7:$AC$35,2,FALSE)</f>
        <v>45.413028000000004</v>
      </c>
      <c r="K332" s="372" t="s">
        <v>1391</v>
      </c>
      <c r="M332" s="637">
        <f t="shared" si="71"/>
        <v>5</v>
      </c>
    </row>
    <row r="333" spans="1:13" x14ac:dyDescent="0.2">
      <c r="A333" s="371">
        <f>+SUBTOTAL(3,$G$7:$G333)</f>
        <v>327</v>
      </c>
      <c r="B333" s="365">
        <v>45901</v>
      </c>
      <c r="C333" s="366" t="s">
        <v>445</v>
      </c>
      <c r="D333" s="367" t="str">
        <f>+VLOOKUP(C333,Foundation!$C$8:$D$525,2,FALSE)</f>
        <v>DA+3</v>
      </c>
      <c r="E333" s="367" t="str">
        <f>+VLOOKUP(C333,Foundation!$C$8:$E$493,3,FALSE)</f>
        <v>Sandy</v>
      </c>
      <c r="F333" s="349">
        <v>45903</v>
      </c>
      <c r="G333" s="349">
        <v>45913</v>
      </c>
      <c r="H333" s="372" t="s">
        <v>1525</v>
      </c>
      <c r="I333" s="380"/>
      <c r="J333" s="682">
        <f t="shared" ref="J333" si="74">+VLOOKUP(D333,$AB$7:$AC$35,2,FALSE)</f>
        <v>38.847605999999992</v>
      </c>
      <c r="K333" s="372" t="s">
        <v>1391</v>
      </c>
      <c r="M333" s="637">
        <f t="shared" si="71"/>
        <v>10</v>
      </c>
    </row>
    <row r="334" spans="1:13" x14ac:dyDescent="0.2">
      <c r="A334" s="371">
        <f>+SUBTOTAL(3,$G$7:$G334)</f>
        <v>328</v>
      </c>
      <c r="B334" s="365">
        <v>45901</v>
      </c>
      <c r="C334" s="366" t="s">
        <v>93</v>
      </c>
      <c r="D334" s="367" t="str">
        <f>+VLOOKUP(C334,Foundation!$C$8:$D$525,2,FALSE)</f>
        <v>DD60+25</v>
      </c>
      <c r="E334" s="367" t="str">
        <f>+VLOOKUP(C334,Foundation!$C$8:$E$493,3,FALSE)</f>
        <v>Sandy</v>
      </c>
      <c r="F334" s="349">
        <v>45899</v>
      </c>
      <c r="G334" s="349">
        <v>45914</v>
      </c>
      <c r="H334" s="372" t="s">
        <v>1482</v>
      </c>
      <c r="I334" s="380"/>
      <c r="J334" s="682">
        <f t="shared" ref="J334" si="75">+VLOOKUP(D334,$AB$7:$AC$35,2,FALSE)</f>
        <v>143.60187300000001</v>
      </c>
      <c r="K334" s="372" t="s">
        <v>1581</v>
      </c>
      <c r="M334" s="637">
        <f t="shared" si="71"/>
        <v>15</v>
      </c>
    </row>
    <row r="335" spans="1:13" x14ac:dyDescent="0.2">
      <c r="A335" s="371">
        <f>+SUBTOTAL(3,$G$7:$G335)</f>
        <v>329</v>
      </c>
      <c r="B335" s="365">
        <v>45901</v>
      </c>
      <c r="C335" s="366" t="s">
        <v>58</v>
      </c>
      <c r="D335" s="367" t="str">
        <f>+VLOOKUP(C335,Foundation!$C$8:$D$525,2,FALSE)</f>
        <v>DA+0</v>
      </c>
      <c r="E335" s="367" t="str">
        <f>+VLOOKUP(C335,Foundation!$C$8:$E$493,3,FALSE)</f>
        <v>DRY</v>
      </c>
      <c r="F335" s="349">
        <v>45907</v>
      </c>
      <c r="G335" s="349">
        <v>45916</v>
      </c>
      <c r="H335" s="372" t="s">
        <v>1505</v>
      </c>
      <c r="I335" s="380"/>
      <c r="J335" s="682">
        <f t="shared" ref="J335:J337" si="76">+VLOOKUP(D335,$AB$7:$AC$35,2,FALSE)</f>
        <v>37.504372000000004</v>
      </c>
      <c r="K335" s="372" t="s">
        <v>1391</v>
      </c>
      <c r="M335" s="637">
        <f t="shared" si="71"/>
        <v>9</v>
      </c>
    </row>
    <row r="336" spans="1:13" x14ac:dyDescent="0.2">
      <c r="A336" s="371">
        <f>+SUBTOTAL(3,$G$7:$G336)</f>
        <v>330</v>
      </c>
      <c r="B336" s="365">
        <v>45901</v>
      </c>
      <c r="C336" s="366" t="s">
        <v>85</v>
      </c>
      <c r="D336" s="367" t="str">
        <f>+VLOOKUP(C336,Foundation!$C$8:$D$525,2,FALSE)</f>
        <v>DA+3</v>
      </c>
      <c r="E336" s="367" t="str">
        <f>+VLOOKUP(C336,Foundation!$C$8:$E$493,3,FALSE)</f>
        <v>Sandy</v>
      </c>
      <c r="F336" s="349">
        <v>45898</v>
      </c>
      <c r="G336" s="349">
        <v>45916</v>
      </c>
      <c r="H336" s="372" t="s">
        <v>591</v>
      </c>
      <c r="I336" s="380"/>
      <c r="J336" s="682">
        <f t="shared" si="76"/>
        <v>38.847605999999992</v>
      </c>
      <c r="K336" s="372" t="s">
        <v>1391</v>
      </c>
      <c r="M336" s="637">
        <f t="shared" si="71"/>
        <v>18</v>
      </c>
    </row>
    <row r="337" spans="1:13" x14ac:dyDescent="0.2">
      <c r="A337" s="371">
        <f>+SUBTOTAL(3,$G$7:$G337)</f>
        <v>331</v>
      </c>
      <c r="B337" s="365">
        <v>45901</v>
      </c>
      <c r="C337" s="366" t="s">
        <v>215</v>
      </c>
      <c r="D337" s="367" t="str">
        <f>+VLOOKUP(C337,Foundation!$C$8:$D$525,2,FALSE)</f>
        <v>DA+6</v>
      </c>
      <c r="E337" s="367" t="str">
        <f>+VLOOKUP(C337,Foundation!$C$8:$E$493,3,FALSE)</f>
        <v>Sandy</v>
      </c>
      <c r="F337" s="349">
        <v>45907</v>
      </c>
      <c r="G337" s="349">
        <v>45916</v>
      </c>
      <c r="H337" s="372" t="s">
        <v>893</v>
      </c>
      <c r="I337" s="380"/>
      <c r="J337" s="682">
        <f t="shared" si="76"/>
        <v>45.413028000000004</v>
      </c>
      <c r="K337" s="372" t="s">
        <v>1391</v>
      </c>
      <c r="M337" s="637">
        <f t="shared" si="71"/>
        <v>9</v>
      </c>
    </row>
    <row r="338" spans="1:13" x14ac:dyDescent="0.2">
      <c r="A338" s="371">
        <f>+SUBTOTAL(3,$G$7:$G338)</f>
        <v>332</v>
      </c>
      <c r="B338" s="365">
        <v>45901</v>
      </c>
      <c r="C338" s="366" t="s">
        <v>731</v>
      </c>
      <c r="D338" s="367" t="str">
        <f>+VLOOKUP(C338,Foundation!$C$8:$D$525,2,FALSE)</f>
        <v>DA+3</v>
      </c>
      <c r="E338" s="367" t="str">
        <f>+VLOOKUP(C338,Foundation!$C$8:$E$493,3,FALSE)</f>
        <v>Sandy</v>
      </c>
      <c r="F338" s="349">
        <v>45913</v>
      </c>
      <c r="G338" s="349">
        <v>45918</v>
      </c>
      <c r="H338" s="372" t="s">
        <v>1375</v>
      </c>
      <c r="I338" s="380"/>
      <c r="J338" s="682">
        <f t="shared" ref="J338" si="77">+VLOOKUP(D338,$AB$7:$AC$35,2,FALSE)</f>
        <v>38.847605999999992</v>
      </c>
      <c r="K338" s="372" t="s">
        <v>1391</v>
      </c>
      <c r="M338" s="637">
        <f t="shared" si="71"/>
        <v>5</v>
      </c>
    </row>
    <row r="339" spans="1:13" x14ac:dyDescent="0.2">
      <c r="A339" s="371">
        <f>+SUBTOTAL(3,$G$7:$G339)</f>
        <v>333</v>
      </c>
      <c r="B339" s="365">
        <v>45901</v>
      </c>
      <c r="C339" s="366" t="s">
        <v>462</v>
      </c>
      <c r="D339" s="367" t="str">
        <f>+VLOOKUP(C339,Foundation!$C$8:$D$525,2,FALSE)</f>
        <v>DA+3</v>
      </c>
      <c r="E339" s="367" t="str">
        <f>+VLOOKUP(C339,Foundation!$C$8:$E$493,3,FALSE)</f>
        <v>DRY</v>
      </c>
      <c r="F339" s="349">
        <v>45912</v>
      </c>
      <c r="G339" s="349">
        <v>45918</v>
      </c>
      <c r="H339" s="372" t="s">
        <v>1574</v>
      </c>
      <c r="I339" s="380"/>
      <c r="J339" s="682">
        <f t="shared" ref="J339" si="78">+VLOOKUP(D339,$AB$7:$AC$35,2,FALSE)</f>
        <v>38.847605999999992</v>
      </c>
      <c r="K339" s="372" t="s">
        <v>1391</v>
      </c>
      <c r="M339" s="637">
        <f t="shared" si="71"/>
        <v>6</v>
      </c>
    </row>
    <row r="340" spans="1:13" x14ac:dyDescent="0.2">
      <c r="A340" s="371">
        <f>+SUBTOTAL(3,$G$7:$G340)</f>
        <v>334</v>
      </c>
      <c r="B340" s="365">
        <v>45901</v>
      </c>
      <c r="C340" s="366" t="s">
        <v>712</v>
      </c>
      <c r="D340" s="367" t="str">
        <f>+VLOOKUP(C340,Foundation!$C$8:$D$525,2,FALSE)</f>
        <v>DA+6</v>
      </c>
      <c r="E340" s="367" t="str">
        <f>+VLOOKUP(C340,Foundation!$C$8:$E$493,3,FALSE)</f>
        <v>Sandy</v>
      </c>
      <c r="F340" s="349">
        <v>45910</v>
      </c>
      <c r="G340" s="349">
        <v>45920</v>
      </c>
      <c r="H340" s="372" t="s">
        <v>891</v>
      </c>
      <c r="I340" s="380"/>
      <c r="J340" s="682">
        <f t="shared" ref="J340:J343" si="79">+VLOOKUP(D340,$AB$7:$AC$35,2,FALSE)</f>
        <v>45.413028000000004</v>
      </c>
      <c r="K340" s="372" t="s">
        <v>1391</v>
      </c>
      <c r="M340" s="637">
        <f t="shared" si="71"/>
        <v>10</v>
      </c>
    </row>
    <row r="341" spans="1:13" x14ac:dyDescent="0.2">
      <c r="A341" s="371">
        <f>+SUBTOTAL(3,$G$7:$G341)</f>
        <v>335</v>
      </c>
      <c r="B341" s="365">
        <v>45901</v>
      </c>
      <c r="C341" s="366" t="s">
        <v>446</v>
      </c>
      <c r="D341" s="367" t="str">
        <f>+VLOOKUP(C341,Foundation!$C$8:$D$525,2,FALSE)</f>
        <v>DA+3</v>
      </c>
      <c r="E341" s="367" t="str">
        <f>+VLOOKUP(C341,Foundation!$C$8:$E$493,3,FALSE)</f>
        <v>Sandy</v>
      </c>
      <c r="F341" s="349">
        <v>45909</v>
      </c>
      <c r="G341" s="349">
        <v>45922</v>
      </c>
      <c r="H341" s="372" t="s">
        <v>1487</v>
      </c>
      <c r="I341" s="380"/>
      <c r="J341" s="682">
        <f t="shared" si="79"/>
        <v>38.847605999999992</v>
      </c>
      <c r="K341" s="372" t="s">
        <v>1391</v>
      </c>
      <c r="M341" s="637">
        <f t="shared" si="71"/>
        <v>13</v>
      </c>
    </row>
    <row r="342" spans="1:13" x14ac:dyDescent="0.2">
      <c r="A342" s="371">
        <f>+SUBTOTAL(3,$G$7:$G342)</f>
        <v>336</v>
      </c>
      <c r="B342" s="365">
        <v>45901</v>
      </c>
      <c r="C342" s="366" t="s">
        <v>525</v>
      </c>
      <c r="D342" s="367" t="str">
        <f>+VLOOKUP(C342,Foundation!$C$8:$D$525,2,FALSE)</f>
        <v>DA+6</v>
      </c>
      <c r="E342" s="367" t="str">
        <f>+VLOOKUP(C342,Foundation!$C$8:$E$493,3,FALSE)</f>
        <v>DFR</v>
      </c>
      <c r="F342" s="349">
        <v>45919</v>
      </c>
      <c r="G342" s="349">
        <v>45922</v>
      </c>
      <c r="H342" s="372" t="s">
        <v>1530</v>
      </c>
      <c r="I342" s="380"/>
      <c r="J342" s="682">
        <f t="shared" si="79"/>
        <v>45.413028000000004</v>
      </c>
      <c r="K342" s="372" t="s">
        <v>1391</v>
      </c>
      <c r="M342" s="637">
        <f t="shared" si="71"/>
        <v>3</v>
      </c>
    </row>
    <row r="343" spans="1:13" x14ac:dyDescent="0.2">
      <c r="A343" s="371">
        <f>+SUBTOTAL(3,$G$7:$G343)</f>
        <v>337</v>
      </c>
      <c r="B343" s="365">
        <v>45901</v>
      </c>
      <c r="C343" s="366" t="s">
        <v>732</v>
      </c>
      <c r="D343" s="367" t="str">
        <f>+VLOOKUP(C343,Foundation!$C$8:$D$525,2,FALSE)</f>
        <v>DA+3</v>
      </c>
      <c r="E343" s="367" t="str">
        <f>+VLOOKUP(C343,Foundation!$C$8:$E$493,3,FALSE)</f>
        <v>Sandy</v>
      </c>
      <c r="F343" s="349">
        <v>45919</v>
      </c>
      <c r="G343" s="349">
        <v>45922</v>
      </c>
      <c r="H343" s="372" t="s">
        <v>1375</v>
      </c>
      <c r="I343" s="380"/>
      <c r="J343" s="682">
        <f t="shared" si="79"/>
        <v>38.847605999999992</v>
      </c>
      <c r="K343" s="372" t="s">
        <v>1391</v>
      </c>
      <c r="M343" s="637">
        <f t="shared" si="71"/>
        <v>3</v>
      </c>
    </row>
    <row r="344" spans="1:13" x14ac:dyDescent="0.2">
      <c r="A344" s="371">
        <f>+SUBTOTAL(3,$G$7:$G344)</f>
        <v>338</v>
      </c>
      <c r="B344" s="365">
        <v>45901</v>
      </c>
      <c r="C344" s="366" t="s">
        <v>566</v>
      </c>
      <c r="D344" s="367" t="str">
        <f>+VLOOKUP(C344,Foundation!$C$8:$D$525,2,FALSE)</f>
        <v>DA+0</v>
      </c>
      <c r="E344" s="367" t="str">
        <f>+VLOOKUP(C344,Foundation!$C$8:$E$493,3,FALSE)</f>
        <v>DRY</v>
      </c>
      <c r="F344" s="349">
        <v>45909</v>
      </c>
      <c r="G344" s="349">
        <v>45922</v>
      </c>
      <c r="H344" s="372" t="s">
        <v>1565</v>
      </c>
      <c r="I344" s="380"/>
      <c r="J344" s="682">
        <f t="shared" ref="J344" si="80">+VLOOKUP(D344,$AB$7:$AC$35,2,FALSE)</f>
        <v>37.504372000000004</v>
      </c>
      <c r="K344" s="372" t="s">
        <v>1391</v>
      </c>
      <c r="M344" s="637">
        <f t="shared" si="71"/>
        <v>13</v>
      </c>
    </row>
    <row r="345" spans="1:13" x14ac:dyDescent="0.2">
      <c r="A345" s="371">
        <f>+SUBTOTAL(3,$G$7:$G345)</f>
        <v>339</v>
      </c>
      <c r="B345" s="365">
        <v>45901</v>
      </c>
      <c r="C345" s="366" t="s">
        <v>197</v>
      </c>
      <c r="D345" s="367" t="str">
        <f>+VLOOKUP(C345,Foundation!$C$8:$D$525,2,FALSE)</f>
        <v>DA+0</v>
      </c>
      <c r="E345" s="367" t="str">
        <f>+VLOOKUP(C345,Foundation!$C$8:$E$493,3,FALSE)</f>
        <v>Sandy</v>
      </c>
      <c r="F345" s="349">
        <v>45910</v>
      </c>
      <c r="G345" s="349">
        <v>45923</v>
      </c>
      <c r="H345" s="372" t="s">
        <v>1528</v>
      </c>
      <c r="I345" s="380"/>
      <c r="J345" s="682">
        <f t="shared" ref="J345" si="81">+VLOOKUP(D345,$AB$7:$AC$35,2,FALSE)</f>
        <v>37.504372000000004</v>
      </c>
      <c r="K345" s="372" t="s">
        <v>1391</v>
      </c>
      <c r="M345" s="637">
        <f t="shared" si="71"/>
        <v>13</v>
      </c>
    </row>
    <row r="346" spans="1:13" x14ac:dyDescent="0.2">
      <c r="A346" s="371">
        <f>+SUBTOTAL(3,$G$7:$G346)</f>
        <v>340</v>
      </c>
      <c r="B346" s="365">
        <v>45901</v>
      </c>
      <c r="C346" s="366" t="s">
        <v>459</v>
      </c>
      <c r="D346" s="367" t="str">
        <f>+VLOOKUP(C346,Foundation!$C$8:$D$525,2,FALSE)</f>
        <v>DA+3</v>
      </c>
      <c r="E346" s="367" t="str">
        <f>+VLOOKUP(C346,Foundation!$C$8:$E$493,3,FALSE)</f>
        <v>DRY</v>
      </c>
      <c r="F346" s="349">
        <v>45912</v>
      </c>
      <c r="G346" s="349">
        <v>45923</v>
      </c>
      <c r="H346" s="372" t="s">
        <v>1367</v>
      </c>
      <c r="I346" s="380"/>
      <c r="J346" s="682">
        <f t="shared" ref="J346" si="82">+VLOOKUP(D346,$AB$7:$AC$35,2,FALSE)</f>
        <v>38.847605999999992</v>
      </c>
      <c r="K346" s="372" t="s">
        <v>1391</v>
      </c>
      <c r="M346" s="637">
        <f t="shared" si="71"/>
        <v>11</v>
      </c>
    </row>
    <row r="347" spans="1:13" x14ac:dyDescent="0.2">
      <c r="A347" s="371">
        <f>+SUBTOTAL(3,$G$7:$G347)</f>
        <v>341</v>
      </c>
      <c r="B347" s="365">
        <v>45901</v>
      </c>
      <c r="C347" s="366" t="s">
        <v>90</v>
      </c>
      <c r="D347" s="367" t="str">
        <f>+VLOOKUP(C347,Foundation!$C$8:$D$525,2,FALSE)</f>
        <v>DD60+25</v>
      </c>
      <c r="E347" s="367" t="str">
        <f>+VLOOKUP(C347,Foundation!$C$8:$E$493,3,FALSE)</f>
        <v>Sandy</v>
      </c>
      <c r="F347" s="349">
        <v>45909</v>
      </c>
      <c r="G347" s="349">
        <v>45925</v>
      </c>
      <c r="H347" s="372" t="s">
        <v>890</v>
      </c>
      <c r="I347" s="380"/>
      <c r="J347" s="682">
        <f t="shared" ref="J347" si="83">+VLOOKUP(D347,$AB$7:$AC$35,2,FALSE)</f>
        <v>143.60187300000001</v>
      </c>
      <c r="K347" s="372" t="s">
        <v>1581</v>
      </c>
      <c r="M347" s="637">
        <f t="shared" si="71"/>
        <v>16</v>
      </c>
    </row>
    <row r="348" spans="1:13" x14ac:dyDescent="0.2">
      <c r="A348" s="371">
        <f>+SUBTOTAL(3,$G$7:$G348)</f>
        <v>342</v>
      </c>
      <c r="B348" s="365">
        <v>45901</v>
      </c>
      <c r="C348" s="366" t="s">
        <v>190</v>
      </c>
      <c r="D348" s="367" t="str">
        <f>+VLOOKUP(C348,Foundation!$C$8:$D$525,2,FALSE)</f>
        <v>DA+3</v>
      </c>
      <c r="E348" s="367" t="str">
        <f>+VLOOKUP(C348,Foundation!$C$8:$E$493,3,FALSE)</f>
        <v>DRY</v>
      </c>
      <c r="F348" s="349">
        <v>45898</v>
      </c>
      <c r="G348" s="349">
        <v>45926</v>
      </c>
      <c r="H348" s="372" t="s">
        <v>1488</v>
      </c>
      <c r="I348" s="380"/>
      <c r="J348" s="682">
        <f t="shared" ref="J348" si="84">+VLOOKUP(D348,$AB$7:$AC$35,2,FALSE)</f>
        <v>38.847605999999992</v>
      </c>
      <c r="K348" s="372" t="s">
        <v>1391</v>
      </c>
      <c r="M348" s="637">
        <f t="shared" si="71"/>
        <v>28</v>
      </c>
    </row>
    <row r="349" spans="1:13" x14ac:dyDescent="0.2">
      <c r="A349" s="371">
        <f>+SUBTOTAL(3,$G$7:$G349)</f>
        <v>343</v>
      </c>
      <c r="B349" s="365">
        <v>45901</v>
      </c>
      <c r="C349" s="366" t="s">
        <v>30</v>
      </c>
      <c r="D349" s="367" t="str">
        <f>+VLOOKUP(C349,Foundation!$C$8:$D$525,2,FALSE)</f>
        <v>DB2+0</v>
      </c>
      <c r="E349" s="367" t="str">
        <f>+VLOOKUP(C349,Foundation!$C$8:$E$493,3,FALSE)</f>
        <v>Sandy</v>
      </c>
      <c r="F349" s="349">
        <v>45916</v>
      </c>
      <c r="G349" s="349">
        <v>45927</v>
      </c>
      <c r="H349" s="372" t="s">
        <v>591</v>
      </c>
      <c r="I349" s="380"/>
      <c r="J349" s="682">
        <f t="shared" ref="J349:J350" si="85">+VLOOKUP(D349,$AB$7:$AC$35,2,FALSE)</f>
        <v>57.597240999999997</v>
      </c>
      <c r="K349" s="372" t="s">
        <v>1391</v>
      </c>
      <c r="M349" s="637">
        <f t="shared" si="71"/>
        <v>11</v>
      </c>
    </row>
    <row r="350" spans="1:13" x14ac:dyDescent="0.2">
      <c r="A350" s="371">
        <f>+SUBTOTAL(3,$G$7:$G350)</f>
        <v>344</v>
      </c>
      <c r="B350" s="365">
        <v>45901</v>
      </c>
      <c r="C350" s="366" t="s">
        <v>88</v>
      </c>
      <c r="D350" s="367" t="str">
        <f>+VLOOKUP(C350,Foundation!$C$8:$D$525,2,FALSE)</f>
        <v>DB2+0</v>
      </c>
      <c r="E350" s="367" t="str">
        <f>+VLOOKUP(C350,Foundation!$C$8:$E$493,3,FALSE)</f>
        <v>Sandy</v>
      </c>
      <c r="F350" s="349">
        <v>45916</v>
      </c>
      <c r="G350" s="349">
        <v>45927</v>
      </c>
      <c r="H350" s="372" t="s">
        <v>893</v>
      </c>
      <c r="I350" s="380"/>
      <c r="J350" s="682">
        <f t="shared" si="85"/>
        <v>57.597240999999997</v>
      </c>
      <c r="K350" s="372" t="s">
        <v>1391</v>
      </c>
      <c r="M350" s="637">
        <f t="shared" si="71"/>
        <v>11</v>
      </c>
    </row>
    <row r="351" spans="1:13" x14ac:dyDescent="0.2">
      <c r="A351" s="371">
        <f>+SUBTOTAL(3,$G$7:$G351)</f>
        <v>345</v>
      </c>
      <c r="B351" s="365">
        <v>45901</v>
      </c>
      <c r="C351" s="366" t="s">
        <v>31</v>
      </c>
      <c r="D351" s="367" t="str">
        <f>+VLOOKUP(C351,Foundation!$C$8:$D$525,2,FALSE)</f>
        <v>DB2+0</v>
      </c>
      <c r="E351" s="367" t="str">
        <f>+VLOOKUP(C351,Foundation!$C$8:$E$493,3,FALSE)</f>
        <v>Sandy</v>
      </c>
      <c r="F351" s="349">
        <v>45920</v>
      </c>
      <c r="G351" s="349">
        <v>45929</v>
      </c>
      <c r="H351" s="372" t="s">
        <v>1575</v>
      </c>
      <c r="I351" s="380"/>
      <c r="J351" s="682">
        <f t="shared" ref="J351" si="86">+VLOOKUP(D351,$AB$7:$AC$35,2,FALSE)</f>
        <v>57.597240999999997</v>
      </c>
      <c r="K351" s="372" t="s">
        <v>1391</v>
      </c>
      <c r="M351" s="637">
        <f t="shared" si="71"/>
        <v>9</v>
      </c>
    </row>
    <row r="352" spans="1:13" x14ac:dyDescent="0.2">
      <c r="A352" s="371">
        <f>+SUBTOTAL(3,$G$7:$G352)</f>
        <v>346</v>
      </c>
      <c r="B352" s="365">
        <v>45901</v>
      </c>
      <c r="C352" s="366" t="s">
        <v>682</v>
      </c>
      <c r="D352" s="367" t="str">
        <f>+VLOOKUP(C352,Foundation!$C$8:$D$525,2,FALSE)</f>
        <v>DA+0</v>
      </c>
      <c r="E352" s="367" t="str">
        <f>+VLOOKUP(C352,Foundation!$C$8:$E$493,3,FALSE)</f>
        <v>Sandy</v>
      </c>
      <c r="F352" s="349">
        <v>45907</v>
      </c>
      <c r="G352" s="349">
        <v>45929</v>
      </c>
      <c r="H352" s="372" t="s">
        <v>1577</v>
      </c>
      <c r="I352" s="380"/>
      <c r="J352" s="682">
        <f t="shared" ref="J352:J353" si="87">+VLOOKUP(D352,$AB$7:$AC$35,2,FALSE)</f>
        <v>37.504372000000004</v>
      </c>
      <c r="K352" s="372" t="s">
        <v>1391</v>
      </c>
      <c r="M352" s="637">
        <f t="shared" si="71"/>
        <v>22</v>
      </c>
    </row>
    <row r="353" spans="1:13" x14ac:dyDescent="0.2">
      <c r="A353" s="371">
        <f>+SUBTOTAL(3,$G$7:$G353)</f>
        <v>347</v>
      </c>
      <c r="B353" s="365">
        <v>45901</v>
      </c>
      <c r="C353" s="366" t="s">
        <v>94</v>
      </c>
      <c r="D353" s="367" t="str">
        <f>+VLOOKUP(C353,Foundation!$C$8:$D$525,2,FALSE)</f>
        <v>DD60+25</v>
      </c>
      <c r="E353" s="367" t="str">
        <f>+VLOOKUP(C353,Foundation!$C$8:$E$493,3,FALSE)</f>
        <v>Sandy</v>
      </c>
      <c r="F353" s="349">
        <v>45915</v>
      </c>
      <c r="G353" s="349">
        <v>45929</v>
      </c>
      <c r="H353" s="372" t="s">
        <v>1482</v>
      </c>
      <c r="I353" s="380"/>
      <c r="J353" s="682">
        <f t="shared" si="87"/>
        <v>143.60187300000001</v>
      </c>
      <c r="K353" s="372" t="s">
        <v>1581</v>
      </c>
      <c r="M353" s="637">
        <f t="shared" si="71"/>
        <v>14</v>
      </c>
    </row>
    <row r="354" spans="1:13" x14ac:dyDescent="0.2">
      <c r="A354" s="371">
        <f>+SUBTOTAL(3,$G$7:$G354)</f>
        <v>348</v>
      </c>
      <c r="B354" s="365">
        <v>45901</v>
      </c>
      <c r="C354" s="366" t="s">
        <v>711</v>
      </c>
      <c r="D354" s="367" t="str">
        <f>+VLOOKUP(C354,Foundation!$C$8:$D$525,2,FALSE)</f>
        <v>DA+6</v>
      </c>
      <c r="E354" s="367" t="str">
        <f>+VLOOKUP(C354,Foundation!$C$8:$E$493,3,FALSE)</f>
        <v>Sandy</v>
      </c>
      <c r="F354" s="349">
        <v>45920</v>
      </c>
      <c r="G354" s="349">
        <v>45930</v>
      </c>
      <c r="H354" s="372" t="s">
        <v>891</v>
      </c>
      <c r="I354" s="380"/>
      <c r="J354" s="682">
        <f t="shared" ref="J354:J356" si="88">+VLOOKUP(D354,$AB$7:$AC$35,2,FALSE)</f>
        <v>45.413028000000004</v>
      </c>
      <c r="K354" s="372" t="s">
        <v>1391</v>
      </c>
      <c r="M354" s="637">
        <f t="shared" si="71"/>
        <v>10</v>
      </c>
    </row>
    <row r="355" spans="1:13" x14ac:dyDescent="0.2">
      <c r="A355" s="371">
        <f>+SUBTOTAL(3,$G$7:$G355)</f>
        <v>349</v>
      </c>
      <c r="B355" s="365">
        <v>45901</v>
      </c>
      <c r="C355" s="366" t="s">
        <v>730</v>
      </c>
      <c r="D355" s="367" t="str">
        <f>+VLOOKUP(C355,Foundation!$C$8:$D$525,2,FALSE)</f>
        <v>DB1+6</v>
      </c>
      <c r="E355" s="367" t="str">
        <f>+VLOOKUP(C355,Foundation!$C$8:$E$493,3,FALSE)</f>
        <v>Sandy</v>
      </c>
      <c r="F355" s="349">
        <v>45922</v>
      </c>
      <c r="G355" s="349">
        <v>45930</v>
      </c>
      <c r="H355" s="372" t="s">
        <v>1375</v>
      </c>
      <c r="I355" s="380"/>
      <c r="J355" s="682">
        <f t="shared" si="88"/>
        <v>67.873650999999995</v>
      </c>
      <c r="K355" s="372" t="s">
        <v>1391</v>
      </c>
      <c r="M355" s="637">
        <f t="shared" si="71"/>
        <v>8</v>
      </c>
    </row>
    <row r="356" spans="1:13" x14ac:dyDescent="0.2">
      <c r="A356" s="371">
        <f>+SUBTOTAL(3,$G$7:$G356)</f>
        <v>350</v>
      </c>
      <c r="B356" s="365">
        <v>45901</v>
      </c>
      <c r="C356" s="366" t="s">
        <v>523</v>
      </c>
      <c r="D356" s="367" t="str">
        <f>+VLOOKUP(C356,Foundation!$C$8:$D$525,2,FALSE)</f>
        <v>DA+6</v>
      </c>
      <c r="E356" s="367" t="str">
        <f>+VLOOKUP(C356,Foundation!$C$8:$E$493,3,FALSE)</f>
        <v>Sandy</v>
      </c>
      <c r="F356" s="349">
        <v>45910</v>
      </c>
      <c r="G356" s="349">
        <v>45930</v>
      </c>
      <c r="H356" s="372" t="s">
        <v>1567</v>
      </c>
      <c r="I356" s="380"/>
      <c r="J356" s="682">
        <f t="shared" si="88"/>
        <v>45.413028000000004</v>
      </c>
      <c r="K356" s="372" t="s">
        <v>1391</v>
      </c>
      <c r="M356" s="637">
        <f t="shared" si="71"/>
        <v>20</v>
      </c>
    </row>
    <row r="357" spans="1:13" x14ac:dyDescent="0.2">
      <c r="A357" s="371">
        <f>+SUBTOTAL(3,$G$7:$G357)</f>
        <v>351</v>
      </c>
      <c r="B357" s="365">
        <v>45931</v>
      </c>
      <c r="C357" s="366" t="s">
        <v>458</v>
      </c>
      <c r="D357" s="367" t="str">
        <f>+VLOOKUP(C357,Foundation!$C$8:$D$525,2,FALSE)</f>
        <v>DA+0</v>
      </c>
      <c r="E357" s="367" t="str">
        <f>+VLOOKUP(C357,Foundation!$C$8:$E$493,3,FALSE)</f>
        <v>DFR</v>
      </c>
      <c r="F357" s="349">
        <v>45925</v>
      </c>
      <c r="G357" s="349">
        <v>45933</v>
      </c>
      <c r="H357" s="372" t="s">
        <v>1525</v>
      </c>
      <c r="I357" s="380"/>
      <c r="J357" s="682">
        <f t="shared" ref="J357" si="89">+VLOOKUP(D357,$AB$7:$AC$35,2,FALSE)</f>
        <v>37.504372000000004</v>
      </c>
      <c r="K357" s="372" t="s">
        <v>1391</v>
      </c>
      <c r="M357" s="637">
        <f t="shared" si="71"/>
        <v>8</v>
      </c>
    </row>
    <row r="358" spans="1:13" x14ac:dyDescent="0.2">
      <c r="A358" s="371">
        <f>+SUBTOTAL(3,$G$7:$G358)</f>
        <v>352</v>
      </c>
      <c r="B358" s="365">
        <v>45931</v>
      </c>
      <c r="C358" s="366" t="s">
        <v>214</v>
      </c>
      <c r="D358" s="367" t="str">
        <f>+VLOOKUP(C358,Foundation!$C$8:$D$525,2,FALSE)</f>
        <v>DA+0</v>
      </c>
      <c r="E358" s="367" t="str">
        <f>+VLOOKUP(C358,Foundation!$C$8:$E$493,3,FALSE)</f>
        <v>Sandy</v>
      </c>
      <c r="F358" s="349">
        <v>45927</v>
      </c>
      <c r="G358" s="349">
        <v>45936</v>
      </c>
      <c r="H358" s="372" t="s">
        <v>591</v>
      </c>
      <c r="I358" s="380"/>
      <c r="J358" s="682">
        <f t="shared" ref="J358" si="90">+VLOOKUP(D358,$AB$7:$AC$35,2,FALSE)</f>
        <v>37.504372000000004</v>
      </c>
      <c r="K358" s="372" t="s">
        <v>1391</v>
      </c>
      <c r="M358" s="637">
        <f t="shared" si="71"/>
        <v>9</v>
      </c>
    </row>
    <row r="359" spans="1:13" x14ac:dyDescent="0.2">
      <c r="A359" s="371">
        <f>+SUBTOTAL(3,$G$7:$G359)</f>
        <v>353</v>
      </c>
      <c r="B359" s="365">
        <v>45931</v>
      </c>
      <c r="C359" s="366" t="s">
        <v>562</v>
      </c>
      <c r="D359" s="367" t="str">
        <f>+VLOOKUP(C359,Foundation!$C$8:$D$525,2,FALSE)</f>
        <v>DA+0</v>
      </c>
      <c r="E359" s="367" t="str">
        <f>+VLOOKUP(C359,Foundation!$C$8:$E$493,3,FALSE)</f>
        <v>Sandy</v>
      </c>
      <c r="F359" s="349">
        <v>45922</v>
      </c>
      <c r="G359" s="349">
        <v>45937</v>
      </c>
      <c r="H359" s="372" t="s">
        <v>1565</v>
      </c>
      <c r="I359" s="380"/>
      <c r="J359" s="682">
        <f t="shared" ref="J359" si="91">+VLOOKUP(D359,$AB$7:$AC$35,2,FALSE)</f>
        <v>37.504372000000004</v>
      </c>
      <c r="K359" s="372" t="s">
        <v>1391</v>
      </c>
      <c r="M359" s="637">
        <f t="shared" si="71"/>
        <v>15</v>
      </c>
    </row>
    <row r="360" spans="1:13" x14ac:dyDescent="0.2">
      <c r="A360" s="371">
        <f>+SUBTOTAL(3,$G$7:$G360)</f>
        <v>354</v>
      </c>
      <c r="B360" s="365">
        <v>45931</v>
      </c>
      <c r="C360" s="366" t="s">
        <v>540</v>
      </c>
      <c r="D360" s="367" t="str">
        <f>+VLOOKUP(C360,Foundation!$C$8:$D$525,2,FALSE)</f>
        <v>DC2+0</v>
      </c>
      <c r="E360" s="367" t="str">
        <f>+VLOOKUP(C360,Foundation!$C$8:$E$493,3,FALSE)</f>
        <v>Sandy</v>
      </c>
      <c r="F360" s="349">
        <v>45929</v>
      </c>
      <c r="G360" s="349">
        <v>45938</v>
      </c>
      <c r="H360" s="372" t="s">
        <v>1482</v>
      </c>
      <c r="I360" s="380"/>
      <c r="J360" s="682">
        <f t="shared" ref="J360" si="92">+VLOOKUP(D360,$AB$7:$AC$35,2,FALSE)</f>
        <v>66.381106999999986</v>
      </c>
      <c r="K360" s="372" t="s">
        <v>1391</v>
      </c>
      <c r="M360" s="637">
        <f t="shared" si="71"/>
        <v>9</v>
      </c>
    </row>
    <row r="361" spans="1:13" x14ac:dyDescent="0.2">
      <c r="A361" s="371">
        <f>+SUBTOTAL(3,$G$7:$G361)</f>
        <v>355</v>
      </c>
      <c r="B361" s="365">
        <v>45931</v>
      </c>
      <c r="C361" s="366" t="s">
        <v>465</v>
      </c>
      <c r="D361" s="367" t="str">
        <f>+VLOOKUP(C361,Foundation!$C$8:$D$525,2,FALSE)</f>
        <v>DA+0</v>
      </c>
      <c r="E361" s="367" t="str">
        <f>+VLOOKUP(C361,Foundation!$C$8:$E$493,3,FALSE)</f>
        <v>DRY</v>
      </c>
      <c r="F361" s="349">
        <v>45933</v>
      </c>
      <c r="G361" s="349">
        <v>45940</v>
      </c>
      <c r="H361" s="372" t="s">
        <v>1487</v>
      </c>
      <c r="I361" s="380"/>
      <c r="J361" s="682">
        <f t="shared" ref="J361" si="93">+VLOOKUP(D361,$AB$7:$AC$35,2,FALSE)</f>
        <v>37.504372000000004</v>
      </c>
      <c r="K361" s="372" t="s">
        <v>1391</v>
      </c>
      <c r="M361" s="637">
        <f t="shared" si="71"/>
        <v>7</v>
      </c>
    </row>
    <row r="362" spans="1:13" x14ac:dyDescent="0.2">
      <c r="A362" s="371">
        <f>+SUBTOTAL(3,$G$7:$G362)</f>
        <v>356</v>
      </c>
      <c r="B362" s="365">
        <v>45931</v>
      </c>
      <c r="C362" s="366" t="s">
        <v>736</v>
      </c>
      <c r="D362" s="367" t="str">
        <f>+VLOOKUP(C362,Foundation!$C$8:$D$525,2,FALSE)</f>
        <v>DB1+6</v>
      </c>
      <c r="E362" s="367" t="str">
        <f>+VLOOKUP(C362,Foundation!$C$8:$E$493,3,FALSE)</f>
        <v>Sandy</v>
      </c>
      <c r="F362" s="349">
        <v>45930</v>
      </c>
      <c r="G362" s="349">
        <v>45941</v>
      </c>
      <c r="H362" s="372" t="s">
        <v>1375</v>
      </c>
      <c r="I362" s="380"/>
      <c r="J362" s="682">
        <f t="shared" ref="J362" si="94">+VLOOKUP(D362,$AB$7:$AC$35,2,FALSE)</f>
        <v>67.873650999999995</v>
      </c>
      <c r="K362" s="372" t="s">
        <v>1391</v>
      </c>
      <c r="M362" s="637">
        <f t="shared" si="71"/>
        <v>11</v>
      </c>
    </row>
    <row r="363" spans="1:13" x14ac:dyDescent="0.2">
      <c r="A363" s="371">
        <f>+SUBTOTAL(3,$G$7:$G363)</f>
        <v>357</v>
      </c>
      <c r="B363" s="365">
        <v>45931</v>
      </c>
      <c r="C363" s="366" t="s">
        <v>199</v>
      </c>
      <c r="D363" s="367" t="str">
        <f>+VLOOKUP(C363,Foundation!$C$8:$D$525,2,FALSE)</f>
        <v>DA+0</v>
      </c>
      <c r="E363" s="367" t="str">
        <f>+VLOOKUP(C363,Foundation!$C$8:$E$493,3,FALSE)</f>
        <v>Sandy</v>
      </c>
      <c r="F363" s="349">
        <v>45930</v>
      </c>
      <c r="G363" s="349">
        <v>45942</v>
      </c>
      <c r="H363" s="372" t="s">
        <v>891</v>
      </c>
      <c r="I363" s="380"/>
      <c r="J363" s="682">
        <f t="shared" ref="J363" si="95">+VLOOKUP(D363,$AB$7:$AC$35,2,FALSE)</f>
        <v>37.504372000000004</v>
      </c>
      <c r="K363" s="372" t="s">
        <v>1391</v>
      </c>
      <c r="M363" s="637">
        <f t="shared" si="71"/>
        <v>12</v>
      </c>
    </row>
    <row r="364" spans="1:13" x14ac:dyDescent="0.2">
      <c r="A364" s="371">
        <f>+SUBTOTAL(3,$G$7:$G364)</f>
        <v>358</v>
      </c>
      <c r="B364" s="365">
        <v>45931</v>
      </c>
      <c r="C364" s="366" t="s">
        <v>213</v>
      </c>
      <c r="D364" s="367" t="str">
        <f>+VLOOKUP(C364,Foundation!$C$8:$D$525,2,FALSE)</f>
        <v>DA+0</v>
      </c>
      <c r="E364" s="367" t="str">
        <f>+VLOOKUP(C364,Foundation!$C$8:$E$493,3,FALSE)</f>
        <v>DRY</v>
      </c>
      <c r="F364" s="349">
        <v>45937</v>
      </c>
      <c r="G364" s="349">
        <v>45943</v>
      </c>
      <c r="H364" s="372" t="s">
        <v>591</v>
      </c>
      <c r="I364" s="380"/>
      <c r="J364" s="682">
        <f t="shared" ref="J364" si="96">+VLOOKUP(D364,$AB$7:$AC$35,2,FALSE)</f>
        <v>37.504372000000004</v>
      </c>
      <c r="K364" s="372" t="s">
        <v>1391</v>
      </c>
      <c r="M364" s="637">
        <f t="shared" si="71"/>
        <v>6</v>
      </c>
    </row>
    <row r="365" spans="1:13" x14ac:dyDescent="0.2">
      <c r="A365" s="371">
        <f>+SUBTOTAL(3,$G$7:$G365)</f>
        <v>359</v>
      </c>
      <c r="B365" s="365">
        <v>45931</v>
      </c>
      <c r="C365" s="366" t="s">
        <v>738</v>
      </c>
      <c r="D365" s="367" t="str">
        <f>+VLOOKUP(C365,Foundation!$C$8:$D$525,2,FALSE)</f>
        <v>DA+0</v>
      </c>
      <c r="E365" s="367" t="str">
        <f>+VLOOKUP(C365,Foundation!$C$8:$E$493,3,FALSE)</f>
        <v>WFR</v>
      </c>
      <c r="F365" s="349">
        <v>45942</v>
      </c>
      <c r="G365" s="349">
        <v>45944</v>
      </c>
      <c r="H365" s="372" t="s">
        <v>1375</v>
      </c>
      <c r="I365" s="380"/>
      <c r="J365" s="682">
        <f t="shared" ref="J365" si="97">+VLOOKUP(D365,$AB$7:$AC$35,2,FALSE)</f>
        <v>37.504372000000004</v>
      </c>
      <c r="K365" s="372" t="s">
        <v>1391</v>
      </c>
      <c r="M365" s="637">
        <f t="shared" si="71"/>
        <v>2</v>
      </c>
    </row>
    <row r="366" spans="1:13" s="340" customFormat="1" x14ac:dyDescent="0.2">
      <c r="A366" s="688">
        <f>+SUBTOTAL(3,$G$7:$G366)</f>
        <v>360</v>
      </c>
      <c r="B366" s="552">
        <v>45931</v>
      </c>
      <c r="C366" s="346" t="s">
        <v>532</v>
      </c>
      <c r="D366" s="343" t="str">
        <f>+VLOOKUP(C366,Foundation!$C$8:$D$525,2,FALSE)</f>
        <v>DA+9</v>
      </c>
      <c r="E366" s="343" t="str">
        <f>+VLOOKUP(C366,Foundation!$C$8:$E$493,3,FALSE)</f>
        <v>Sandy</v>
      </c>
      <c r="F366" s="592">
        <v>45940</v>
      </c>
      <c r="G366" s="592">
        <v>45947</v>
      </c>
      <c r="H366" s="626" t="s">
        <v>893</v>
      </c>
      <c r="I366" s="593"/>
      <c r="J366" s="689">
        <f t="shared" ref="J366" si="98">+VLOOKUP(D366,$AB$7:$AC$35,2,FALSE)</f>
        <v>47.184350000000002</v>
      </c>
      <c r="K366" s="626" t="s">
        <v>1391</v>
      </c>
      <c r="M366" s="637">
        <f t="shared" si="71"/>
        <v>7</v>
      </c>
    </row>
    <row r="367" spans="1:13" x14ac:dyDescent="0.2">
      <c r="A367" s="371">
        <f>+SUBTOTAL(3,$G$7:$G367)</f>
        <v>361</v>
      </c>
      <c r="B367" s="365">
        <v>45931</v>
      </c>
      <c r="C367" s="366" t="s">
        <v>538</v>
      </c>
      <c r="D367" s="367" t="str">
        <f>+VLOOKUP(C367,Foundation!$C$8:$D$525,2,FALSE)</f>
        <v>DB2+6</v>
      </c>
      <c r="E367" s="367" t="str">
        <f>+VLOOKUP(C367,Foundation!$C$8:$E$493,3,FALSE)</f>
        <v>Sandy</v>
      </c>
      <c r="F367" s="349">
        <v>45944</v>
      </c>
      <c r="G367" s="349">
        <v>45948</v>
      </c>
      <c r="H367" s="372" t="s">
        <v>1482</v>
      </c>
      <c r="I367" s="380"/>
      <c r="J367" s="682">
        <f t="shared" ref="J367:J368" si="99">+VLOOKUP(D367,$AB$7:$AC$35,2,FALSE)</f>
        <v>67.873650999999995</v>
      </c>
      <c r="K367" s="372" t="s">
        <v>1391</v>
      </c>
      <c r="M367" s="637">
        <f t="shared" si="71"/>
        <v>4</v>
      </c>
    </row>
    <row r="368" spans="1:13" x14ac:dyDescent="0.2">
      <c r="A368" s="371">
        <f>+SUBTOTAL(3,$G$7:$G368)</f>
        <v>362</v>
      </c>
      <c r="B368" s="365">
        <v>45931</v>
      </c>
      <c r="C368" s="366" t="s">
        <v>89</v>
      </c>
      <c r="D368" s="367" t="str">
        <f>+VLOOKUP(C368,Foundation!$C$8:$D$525,2,FALSE)</f>
        <v>DD60+25</v>
      </c>
      <c r="E368" s="367" t="str">
        <f>+VLOOKUP(C368,Foundation!$C$8:$E$493,3,FALSE)</f>
        <v>Sandy</v>
      </c>
      <c r="F368" s="349">
        <v>45929</v>
      </c>
      <c r="G368" s="349">
        <v>45948</v>
      </c>
      <c r="H368" s="372" t="s">
        <v>890</v>
      </c>
      <c r="I368" s="380"/>
      <c r="J368" s="682">
        <f t="shared" si="99"/>
        <v>143.60187300000001</v>
      </c>
      <c r="K368" s="372" t="s">
        <v>1391</v>
      </c>
      <c r="M368" s="637">
        <f t="shared" si="71"/>
        <v>19</v>
      </c>
    </row>
    <row r="369" spans="1:13" x14ac:dyDescent="0.2">
      <c r="A369" s="371">
        <f>+SUBTOTAL(3,$G$7:$G369)</f>
        <v>363</v>
      </c>
      <c r="B369" s="365">
        <v>45931</v>
      </c>
      <c r="C369" s="366" t="s">
        <v>211</v>
      </c>
      <c r="D369" s="367" t="str">
        <f>+VLOOKUP(C369,Foundation!$C$8:$D$525,2,FALSE)</f>
        <v>DB1+0</v>
      </c>
      <c r="E369" s="367" t="str">
        <f>+VLOOKUP(C369,Foundation!$C$8:$E$493,3,FALSE)</f>
        <v>Sandy</v>
      </c>
      <c r="F369" s="349">
        <v>45944</v>
      </c>
      <c r="G369" s="349">
        <v>45952</v>
      </c>
      <c r="H369" s="372" t="s">
        <v>591</v>
      </c>
      <c r="I369" s="380"/>
      <c r="J369" s="682">
        <f t="shared" ref="J369:J370" si="100">+VLOOKUP(D369,$AB$7:$AC$35,2,FALSE)</f>
        <v>57.597240999999997</v>
      </c>
      <c r="K369" s="372" t="s">
        <v>1391</v>
      </c>
      <c r="M369" s="637">
        <f t="shared" si="71"/>
        <v>8</v>
      </c>
    </row>
    <row r="370" spans="1:13" x14ac:dyDescent="0.2">
      <c r="A370" s="371">
        <f>+SUBTOTAL(3,$G$7:$G370)</f>
        <v>364</v>
      </c>
      <c r="B370" s="365">
        <v>45931</v>
      </c>
      <c r="C370" s="366" t="s">
        <v>539</v>
      </c>
      <c r="D370" s="367" t="str">
        <f>+VLOOKUP(C370,Foundation!$C$8:$D$525,2,FALSE)</f>
        <v>DA+0</v>
      </c>
      <c r="E370" s="367" t="str">
        <f>+VLOOKUP(C370,Foundation!$C$8:$E$493,3,FALSE)</f>
        <v>Sandy</v>
      </c>
      <c r="F370" s="349">
        <v>45948</v>
      </c>
      <c r="G370" s="349">
        <v>45952</v>
      </c>
      <c r="H370" s="372" t="s">
        <v>1482</v>
      </c>
      <c r="I370" s="380"/>
      <c r="J370" s="682">
        <f t="shared" si="100"/>
        <v>37.504372000000004</v>
      </c>
      <c r="K370" s="372" t="s">
        <v>1391</v>
      </c>
      <c r="M370" s="637">
        <f t="shared" si="71"/>
        <v>4</v>
      </c>
    </row>
    <row r="371" spans="1:13" x14ac:dyDescent="0.2">
      <c r="A371" s="371">
        <f>+SUBTOTAL(3,$G$7:$G371)</f>
        <v>365</v>
      </c>
      <c r="B371" s="365">
        <v>45931</v>
      </c>
      <c r="C371" s="366" t="s">
        <v>198</v>
      </c>
      <c r="D371" s="367" t="str">
        <f>+VLOOKUP(C371,Foundation!$C$8:$D$525,2,FALSE)</f>
        <v>DA+6</v>
      </c>
      <c r="E371" s="367" t="str">
        <f>+VLOOKUP(C371,Foundation!$C$8:$E$493,3,FALSE)</f>
        <v>DRY</v>
      </c>
      <c r="F371" s="349">
        <v>45943</v>
      </c>
      <c r="G371" s="349">
        <v>45953</v>
      </c>
      <c r="H371" s="372" t="s">
        <v>891</v>
      </c>
      <c r="I371" s="380"/>
      <c r="J371" s="682">
        <f t="shared" ref="J371" si="101">+VLOOKUP(D371,$AB$7:$AC$35,2,FALSE)</f>
        <v>45.413028000000004</v>
      </c>
      <c r="K371" s="372" t="s">
        <v>1391</v>
      </c>
      <c r="M371" s="637">
        <f t="shared" si="71"/>
        <v>10</v>
      </c>
    </row>
    <row r="372" spans="1:13" x14ac:dyDescent="0.2">
      <c r="A372" s="371">
        <f>+SUBTOTAL(3,$G$7:$G372)</f>
        <v>366</v>
      </c>
      <c r="B372" s="365">
        <v>45931</v>
      </c>
      <c r="C372" s="366" t="s">
        <v>216</v>
      </c>
      <c r="D372" s="367" t="str">
        <f>+VLOOKUP(C372,Foundation!$C$8:$D$525,2,FALSE)</f>
        <v>DA+3</v>
      </c>
      <c r="E372" s="367" t="str">
        <f>+VLOOKUP(C372,Foundation!$C$8:$E$493,3,FALSE)</f>
        <v>Sandy</v>
      </c>
      <c r="F372" s="349">
        <v>45948</v>
      </c>
      <c r="G372" s="349">
        <v>45954</v>
      </c>
      <c r="H372" s="372" t="s">
        <v>893</v>
      </c>
      <c r="I372" s="380"/>
      <c r="J372" s="682">
        <f t="shared" ref="J372:J373" si="102">+VLOOKUP(D372,$AB$7:$AC$35,2,FALSE)</f>
        <v>38.847605999999992</v>
      </c>
      <c r="K372" s="372" t="s">
        <v>1391</v>
      </c>
      <c r="M372" s="637">
        <f t="shared" si="71"/>
        <v>6</v>
      </c>
    </row>
    <row r="373" spans="1:13" x14ac:dyDescent="0.2">
      <c r="A373" s="371">
        <f>+SUBTOTAL(3,$G$7:$G373)</f>
        <v>367</v>
      </c>
      <c r="B373" s="365">
        <v>45931</v>
      </c>
      <c r="C373" s="366" t="s">
        <v>478</v>
      </c>
      <c r="D373" s="367" t="str">
        <f>+VLOOKUP(C373,Foundation!$C$8:$D$525,2,FALSE)</f>
        <v>DA+0</v>
      </c>
      <c r="E373" s="367" t="str">
        <f>+VLOOKUP(C373,Foundation!$C$8:$E$493,3,FALSE)</f>
        <v>Sandy</v>
      </c>
      <c r="F373" s="349">
        <v>45947</v>
      </c>
      <c r="G373" s="349">
        <v>45954</v>
      </c>
      <c r="H373" s="372" t="s">
        <v>1597</v>
      </c>
      <c r="I373" s="380"/>
      <c r="J373" s="682">
        <f t="shared" si="102"/>
        <v>37.504372000000004</v>
      </c>
      <c r="K373" s="372" t="s">
        <v>1391</v>
      </c>
      <c r="M373" s="637">
        <f t="shared" si="71"/>
        <v>7</v>
      </c>
    </row>
    <row r="374" spans="1:13" x14ac:dyDescent="0.2">
      <c r="A374" s="371">
        <f>+SUBTOTAL(3,$G$7:$G374)</f>
        <v>368</v>
      </c>
      <c r="B374" s="365">
        <v>45931</v>
      </c>
      <c r="C374" s="366" t="s">
        <v>29</v>
      </c>
      <c r="D374" s="367" t="str">
        <f>+VLOOKUP(C374,Foundation!$C$8:$D$525,2,FALSE)</f>
        <v>DB2+6</v>
      </c>
      <c r="E374" s="367" t="str">
        <f>+VLOOKUP(C374,Foundation!$C$8:$E$493,3,FALSE)</f>
        <v>Sandy</v>
      </c>
      <c r="F374" s="349">
        <v>45946</v>
      </c>
      <c r="G374" s="349">
        <v>45956</v>
      </c>
      <c r="H374" s="372" t="s">
        <v>892</v>
      </c>
      <c r="I374" s="380"/>
      <c r="J374" s="682">
        <f t="shared" ref="J374:J376" si="103">+VLOOKUP(D374,$AB$7:$AC$35,2,FALSE)</f>
        <v>67.873650999999995</v>
      </c>
      <c r="K374" s="372" t="s">
        <v>1391</v>
      </c>
      <c r="M374" s="637">
        <f t="shared" si="71"/>
        <v>10</v>
      </c>
    </row>
    <row r="375" spans="1:13" x14ac:dyDescent="0.2">
      <c r="A375" s="371">
        <f>+SUBTOTAL(3,$G$7:$G375)</f>
        <v>369</v>
      </c>
      <c r="B375" s="365">
        <v>45931</v>
      </c>
      <c r="C375" s="366" t="s">
        <v>537</v>
      </c>
      <c r="D375" s="367" t="str">
        <f>+VLOOKUP(C375,Foundation!$C$8:$D$525,2,FALSE)</f>
        <v>DA+9</v>
      </c>
      <c r="E375" s="367" t="str">
        <f>+VLOOKUP(C375,Foundation!$C$8:$E$493,3,FALSE)</f>
        <v>Sandy</v>
      </c>
      <c r="F375" s="349">
        <v>45952</v>
      </c>
      <c r="G375" s="349">
        <v>45956</v>
      </c>
      <c r="H375" s="372" t="s">
        <v>1482</v>
      </c>
      <c r="I375" s="380"/>
      <c r="J375" s="682">
        <f t="shared" si="103"/>
        <v>47.184350000000002</v>
      </c>
      <c r="K375" s="372" t="s">
        <v>1391</v>
      </c>
      <c r="M375" s="637">
        <f t="shared" si="71"/>
        <v>4</v>
      </c>
    </row>
    <row r="376" spans="1:13" x14ac:dyDescent="0.2">
      <c r="A376" s="371">
        <f>+SUBTOTAL(3,$G$7:$G376)</f>
        <v>370</v>
      </c>
      <c r="B376" s="365">
        <v>45931</v>
      </c>
      <c r="C376" s="366" t="s">
        <v>555</v>
      </c>
      <c r="D376" s="367" t="str">
        <f>+VLOOKUP(C376,Foundation!$C$8:$D$525,2,FALSE)</f>
        <v>DA+0</v>
      </c>
      <c r="E376" s="367" t="str">
        <f>+VLOOKUP(C376,Foundation!$C$8:$E$493,3,FALSE)</f>
        <v>Sandy</v>
      </c>
      <c r="F376" s="349">
        <v>45940</v>
      </c>
      <c r="G376" s="349">
        <v>45957</v>
      </c>
      <c r="H376" s="372" t="s">
        <v>1484</v>
      </c>
      <c r="I376" s="380"/>
      <c r="J376" s="682">
        <f t="shared" si="103"/>
        <v>37.504372000000004</v>
      </c>
      <c r="K376" s="372" t="s">
        <v>1391</v>
      </c>
      <c r="M376" s="637">
        <f t="shared" si="71"/>
        <v>17</v>
      </c>
    </row>
    <row r="377" spans="1:13" x14ac:dyDescent="0.2">
      <c r="A377" s="371">
        <f>+SUBTOTAL(3,$G$7:$G377)</f>
        <v>371</v>
      </c>
      <c r="B377" s="365">
        <v>45931</v>
      </c>
      <c r="C377" s="366" t="s">
        <v>663</v>
      </c>
      <c r="D377" s="367" t="str">
        <f>+VLOOKUP(C377,Foundation!$C$8:$D$525,2,FALSE)</f>
        <v>DA+0</v>
      </c>
      <c r="E377" s="367" t="str">
        <f>+VLOOKUP(C377,Foundation!$C$8:$E$493,3,FALSE)</f>
        <v>Sandy</v>
      </c>
      <c r="F377" s="349">
        <v>45955</v>
      </c>
      <c r="G377" s="349">
        <v>45960</v>
      </c>
      <c r="H377" s="372" t="s">
        <v>893</v>
      </c>
      <c r="I377" s="380"/>
      <c r="J377" s="682">
        <f t="shared" ref="J377" si="104">+VLOOKUP(D377,$AB$7:$AC$35,2,FALSE)</f>
        <v>37.504372000000004</v>
      </c>
      <c r="K377" s="372" t="s">
        <v>1391</v>
      </c>
      <c r="M377" s="637">
        <f t="shared" si="71"/>
        <v>5</v>
      </c>
    </row>
    <row r="378" spans="1:13" x14ac:dyDescent="0.2">
      <c r="A378" s="371">
        <f>+SUBTOTAL(3,$G$7:$G378)</f>
        <v>372</v>
      </c>
      <c r="B378" s="365">
        <v>45931</v>
      </c>
      <c r="C378" s="366" t="s">
        <v>210</v>
      </c>
      <c r="D378" s="367" t="str">
        <f>+VLOOKUP(C378,Foundation!$C$8:$D$525,2,FALSE)</f>
        <v>DA+9</v>
      </c>
      <c r="E378" s="367" t="str">
        <f>+VLOOKUP(C378,Foundation!$C$8:$E$493,3,FALSE)</f>
        <v>Sandy</v>
      </c>
      <c r="F378" s="349">
        <v>45952</v>
      </c>
      <c r="G378" s="349">
        <v>45961</v>
      </c>
      <c r="H378" s="372" t="s">
        <v>591</v>
      </c>
      <c r="I378" s="380"/>
      <c r="J378" s="682">
        <f t="shared" ref="J378:J379" si="105">+VLOOKUP(D378,$AB$7:$AC$35,2,FALSE)</f>
        <v>47.184350000000002</v>
      </c>
      <c r="K378" s="372" t="s">
        <v>1391</v>
      </c>
      <c r="M378" s="637">
        <f t="shared" si="71"/>
        <v>9</v>
      </c>
    </row>
    <row r="379" spans="1:13" x14ac:dyDescent="0.2">
      <c r="A379" s="371">
        <f>+SUBTOTAL(3,$G$7:$G379)</f>
        <v>373</v>
      </c>
      <c r="B379" s="365">
        <v>45931</v>
      </c>
      <c r="C379" s="366" t="s">
        <v>514</v>
      </c>
      <c r="D379" s="367" t="str">
        <f>+VLOOKUP(C379,Foundation!$C$8:$D$525,2,FALSE)</f>
        <v>DA+0</v>
      </c>
      <c r="E379" s="367" t="str">
        <f>+VLOOKUP(C379,Foundation!$C$8:$E$493,3,FALSE)</f>
        <v>DRY</v>
      </c>
      <c r="F379" s="349">
        <v>45950</v>
      </c>
      <c r="G379" s="349">
        <v>45961</v>
      </c>
      <c r="H379" s="372" t="s">
        <v>1567</v>
      </c>
      <c r="I379" s="380"/>
      <c r="J379" s="682">
        <f t="shared" si="105"/>
        <v>37.504372000000004</v>
      </c>
      <c r="K379" s="372" t="s">
        <v>1391</v>
      </c>
      <c r="M379" s="637">
        <f t="shared" si="71"/>
        <v>11</v>
      </c>
    </row>
    <row r="380" spans="1:13" x14ac:dyDescent="0.2">
      <c r="A380" s="371">
        <f>+SUBTOTAL(3,$G$7:$G380)</f>
        <v>374</v>
      </c>
      <c r="B380" s="365">
        <v>45931</v>
      </c>
      <c r="C380" s="366" t="s">
        <v>672</v>
      </c>
      <c r="D380" s="367" t="str">
        <f>+VLOOKUP(C380,Foundation!$C$8:$D$525,2,FALSE)</f>
        <v>DCT+0</v>
      </c>
      <c r="E380" s="367" t="str">
        <f>+VLOOKUP(C380,Foundation!$C$8:$E$493,3,FALSE)</f>
        <v>Sandy</v>
      </c>
      <c r="F380" s="349">
        <v>45948</v>
      </c>
      <c r="G380" s="349">
        <v>45961</v>
      </c>
      <c r="H380" s="372" t="s">
        <v>890</v>
      </c>
      <c r="I380" s="380"/>
      <c r="J380" s="682">
        <f t="shared" ref="J380:J381" si="106">+VLOOKUP(D380,$AB$7:$AC$35,2,FALSE)</f>
        <v>94.219902999999988</v>
      </c>
      <c r="K380" s="372" t="s">
        <v>1391</v>
      </c>
      <c r="M380" s="637">
        <f t="shared" si="71"/>
        <v>13</v>
      </c>
    </row>
    <row r="381" spans="1:13" x14ac:dyDescent="0.2">
      <c r="A381" s="371">
        <f>+SUBTOTAL(3,$G$7:$G381)</f>
        <v>375</v>
      </c>
      <c r="B381" s="365">
        <v>45931</v>
      </c>
      <c r="C381" s="366" t="s">
        <v>533</v>
      </c>
      <c r="D381" s="367" t="str">
        <f>+VLOOKUP(C381,Foundation!$C$8:$D$525,2,FALSE)</f>
        <v>DB2+6</v>
      </c>
      <c r="E381" s="367" t="str">
        <f>+VLOOKUP(C381,Foundation!$C$8:$E$493,3,FALSE)</f>
        <v>Sandy</v>
      </c>
      <c r="F381" s="349">
        <v>45957</v>
      </c>
      <c r="G381" s="349">
        <v>45961</v>
      </c>
      <c r="H381" s="372" t="s">
        <v>1482</v>
      </c>
      <c r="I381" s="380"/>
      <c r="J381" s="682">
        <f t="shared" si="106"/>
        <v>67.873650999999995</v>
      </c>
      <c r="K381" s="372" t="s">
        <v>1391</v>
      </c>
      <c r="M381" s="637">
        <f t="shared" si="71"/>
        <v>4</v>
      </c>
    </row>
    <row r="382" spans="1:13" x14ac:dyDescent="0.2">
      <c r="A382" s="371">
        <f>+SUBTOTAL(3,$G$7:$G382)</f>
        <v>376</v>
      </c>
      <c r="B382" s="365">
        <v>45962</v>
      </c>
      <c r="C382" s="366" t="s">
        <v>209</v>
      </c>
      <c r="D382" s="367" t="str">
        <f>+VLOOKUP(C382,Foundation!$C$8:$D$525,2,FALSE)</f>
        <v>DA+0</v>
      </c>
      <c r="E382" s="367" t="str">
        <f>+VLOOKUP(C382,Foundation!$C$8:$E$493,3,FALSE)</f>
        <v>Sandy</v>
      </c>
      <c r="F382" s="349">
        <v>45957</v>
      </c>
      <c r="G382" s="349">
        <v>45965</v>
      </c>
      <c r="H382" s="372" t="s">
        <v>892</v>
      </c>
      <c r="I382" s="380"/>
      <c r="J382" s="682">
        <f t="shared" ref="J382" si="107">+VLOOKUP(D382,$AB$7:$AC$35,2,FALSE)</f>
        <v>37.504372000000004</v>
      </c>
      <c r="K382" s="372" t="s">
        <v>1391</v>
      </c>
      <c r="M382" s="637">
        <f t="shared" si="71"/>
        <v>8</v>
      </c>
    </row>
    <row r="383" spans="1:13" x14ac:dyDescent="0.2">
      <c r="A383" s="371">
        <f>+SUBTOTAL(3,$G$7:$G383)</f>
        <v>377</v>
      </c>
      <c r="B383" s="365">
        <v>45962</v>
      </c>
      <c r="C383" s="366" t="s">
        <v>550</v>
      </c>
      <c r="D383" s="367" t="str">
        <f>+VLOOKUP(C383,Foundation!$C$8:$D$525,2,FALSE)</f>
        <v>DA+6</v>
      </c>
      <c r="E383" s="367" t="str">
        <f>+VLOOKUP(C383,Foundation!$C$8:$E$493,3,FALSE)</f>
        <v>Sandy</v>
      </c>
      <c r="F383" s="349">
        <v>45962</v>
      </c>
      <c r="G383" s="349">
        <v>45967</v>
      </c>
      <c r="H383" s="372" t="s">
        <v>1482</v>
      </c>
      <c r="I383" s="380"/>
      <c r="J383" s="682">
        <f t="shared" ref="J383" si="108">+VLOOKUP(D383,$AB$7:$AC$35,2,FALSE)</f>
        <v>45.413028000000004</v>
      </c>
      <c r="K383" s="372" t="s">
        <v>1391</v>
      </c>
      <c r="M383" s="637">
        <f t="shared" si="71"/>
        <v>5</v>
      </c>
    </row>
    <row r="384" spans="1:13" x14ac:dyDescent="0.2">
      <c r="A384" s="371">
        <f>+SUBTOTAL(3,$G$7:$G384)</f>
        <v>378</v>
      </c>
      <c r="B384" s="365">
        <v>45962</v>
      </c>
      <c r="C384" s="366" t="s">
        <v>536</v>
      </c>
      <c r="D384" s="367" t="str">
        <f>+VLOOKUP(C384,Foundation!$C$8:$D$525,2,FALSE)</f>
        <v>DA+9</v>
      </c>
      <c r="E384" s="367" t="str">
        <f>+VLOOKUP(C384,Foundation!$C$8:$E$493,3,FALSE)</f>
        <v>Sandy</v>
      </c>
      <c r="F384" s="349">
        <v>45939</v>
      </c>
      <c r="G384" s="349">
        <v>45968</v>
      </c>
      <c r="H384" s="372" t="s">
        <v>1482</v>
      </c>
      <c r="I384" s="380"/>
      <c r="J384" s="682">
        <f t="shared" ref="J384" si="109">+VLOOKUP(D384,$AB$7:$AC$35,2,FALSE)</f>
        <v>47.184350000000002</v>
      </c>
      <c r="K384" s="372" t="s">
        <v>1391</v>
      </c>
      <c r="M384" s="637">
        <f t="shared" si="71"/>
        <v>29</v>
      </c>
    </row>
    <row r="385" spans="1:13" x14ac:dyDescent="0.2">
      <c r="A385" s="371">
        <f>+SUBTOTAL(3,$G$7:$G385)</f>
        <v>379</v>
      </c>
      <c r="B385" s="365">
        <v>45962</v>
      </c>
      <c r="C385" s="366" t="s">
        <v>206</v>
      </c>
      <c r="D385" s="367" t="str">
        <f>+VLOOKUP(C385,Foundation!$C$8:$D$525,2,FALSE)</f>
        <v>DA+9</v>
      </c>
      <c r="E385" s="367" t="str">
        <f>+VLOOKUP(C385,Foundation!$C$8:$E$493,3,FALSE)</f>
        <v>Sandy</v>
      </c>
      <c r="F385" s="349">
        <v>45961</v>
      </c>
      <c r="G385" s="349">
        <v>45968</v>
      </c>
      <c r="H385" s="372" t="s">
        <v>591</v>
      </c>
      <c r="I385" s="380"/>
      <c r="J385" s="682">
        <f t="shared" ref="J385:J386" si="110">+VLOOKUP(D385,$AB$7:$AC$35,2,FALSE)</f>
        <v>47.184350000000002</v>
      </c>
      <c r="K385" s="372" t="s">
        <v>1391</v>
      </c>
      <c r="M385" s="637">
        <f t="shared" si="71"/>
        <v>7</v>
      </c>
    </row>
    <row r="386" spans="1:13" x14ac:dyDescent="0.2">
      <c r="A386" s="371">
        <f>+SUBTOTAL(3,$G$7:$G386)</f>
        <v>380</v>
      </c>
      <c r="B386" s="365">
        <v>45962</v>
      </c>
      <c r="C386" s="366" t="s">
        <v>204</v>
      </c>
      <c r="D386" s="367" t="str">
        <f>+VLOOKUP(C386,Foundation!$C$8:$D$525,2,FALSE)</f>
        <v>DA+0</v>
      </c>
      <c r="E386" s="367" t="str">
        <f>+VLOOKUP(C386,Foundation!$C$8:$E$493,3,FALSE)</f>
        <v>Sandy</v>
      </c>
      <c r="F386" s="349">
        <v>45961</v>
      </c>
      <c r="G386" s="349">
        <v>45968</v>
      </c>
      <c r="H386" s="372" t="s">
        <v>893</v>
      </c>
      <c r="I386" s="380"/>
      <c r="J386" s="682">
        <f t="shared" si="110"/>
        <v>37.504372000000004</v>
      </c>
      <c r="K386" s="372" t="s">
        <v>1391</v>
      </c>
      <c r="M386" s="637">
        <f t="shared" si="71"/>
        <v>7</v>
      </c>
    </row>
    <row r="387" spans="1:13" x14ac:dyDescent="0.2">
      <c r="A387" s="371">
        <f>+SUBTOTAL(3,$G$7:$G387)</f>
        <v>381</v>
      </c>
      <c r="B387" s="365">
        <v>45962</v>
      </c>
      <c r="C387" s="366" t="s">
        <v>39</v>
      </c>
      <c r="D387" s="367" t="str">
        <f>+VLOOKUP(C387,Foundation!$C$8:$D$525,2,FALSE)</f>
        <v>DD60+6</v>
      </c>
      <c r="E387" s="367" t="str">
        <f>+VLOOKUP(C387,Foundation!$C$8:$E$493,3,FALSE)</f>
        <v>DRY</v>
      </c>
      <c r="F387" s="349">
        <v>45955</v>
      </c>
      <c r="G387" s="349">
        <v>45969</v>
      </c>
      <c r="H387" s="372" t="s">
        <v>1597</v>
      </c>
      <c r="I387" s="380"/>
      <c r="J387" s="682">
        <f t="shared" ref="J387" si="111">+VLOOKUP(D387,$AB$7:$AC$35,2,FALSE)</f>
        <v>100.96800900000001</v>
      </c>
      <c r="K387" s="372" t="s">
        <v>1391</v>
      </c>
      <c r="M387" s="637">
        <f t="shared" si="71"/>
        <v>14</v>
      </c>
    </row>
    <row r="388" spans="1:13" x14ac:dyDescent="0.2">
      <c r="A388" s="371">
        <f>+SUBTOTAL(3,$G$7:$G388)</f>
        <v>382</v>
      </c>
      <c r="B388" s="365">
        <v>45962</v>
      </c>
      <c r="C388" s="366" t="s">
        <v>83</v>
      </c>
      <c r="D388" s="367" t="str">
        <f>+VLOOKUP(C388,Foundation!$C$8:$D$525,2,FALSE)</f>
        <v>DC1+0</v>
      </c>
      <c r="E388" s="367" t="str">
        <f>+VLOOKUP(C388,Foundation!$C$8:$E$493,3,FALSE)</f>
        <v>DRY</v>
      </c>
      <c r="F388" s="349">
        <v>45952</v>
      </c>
      <c r="G388" s="349">
        <v>45969</v>
      </c>
      <c r="H388" s="372" t="s">
        <v>1596</v>
      </c>
      <c r="I388" s="380"/>
      <c r="J388" s="682">
        <f t="shared" ref="J388" si="112">+VLOOKUP(D388,$AB$7:$AC$35,2,FALSE)</f>
        <v>66.381106999999986</v>
      </c>
      <c r="K388" s="372" t="s">
        <v>1391</v>
      </c>
      <c r="M388" s="637">
        <f t="shared" si="71"/>
        <v>17</v>
      </c>
    </row>
    <row r="389" spans="1:13" x14ac:dyDescent="0.2">
      <c r="A389" s="371">
        <f>+SUBTOTAL(3,$G$7:$G389)</f>
        <v>383</v>
      </c>
      <c r="B389" s="365">
        <v>45962</v>
      </c>
      <c r="C389" s="366" t="s">
        <v>556</v>
      </c>
      <c r="D389" s="367" t="str">
        <f>+VLOOKUP(C389,Foundation!$C$8:$D$525,2,FALSE)</f>
        <v>DC1+0</v>
      </c>
      <c r="E389" s="367" t="str">
        <f>+VLOOKUP(C389,Foundation!$C$8:$E$493,3,FALSE)</f>
        <v>Sandy</v>
      </c>
      <c r="F389" s="349">
        <v>45957</v>
      </c>
      <c r="G389" s="349">
        <v>45970</v>
      </c>
      <c r="H389" s="372" t="s">
        <v>890</v>
      </c>
      <c r="I389" s="380"/>
      <c r="J389" s="682">
        <f t="shared" ref="J389:J390" si="113">+VLOOKUP(D389,$AB$7:$AC$35,2,FALSE)</f>
        <v>66.381106999999986</v>
      </c>
      <c r="K389" s="372" t="s">
        <v>1391</v>
      </c>
      <c r="M389" s="637">
        <f t="shared" si="71"/>
        <v>13</v>
      </c>
    </row>
    <row r="390" spans="1:13" x14ac:dyDescent="0.2">
      <c r="A390" s="371">
        <f>+SUBTOTAL(3,$G$7:$G390)</f>
        <v>384</v>
      </c>
      <c r="B390" s="365">
        <v>45962</v>
      </c>
      <c r="C390" s="366" t="s">
        <v>558</v>
      </c>
      <c r="D390" s="367" t="str">
        <f>+VLOOKUP(C390,Foundation!$C$8:$D$525,2,FALSE)</f>
        <v>DA+6</v>
      </c>
      <c r="E390" s="367" t="str">
        <f>+VLOOKUP(C390,Foundation!$C$8:$E$493,3,FALSE)</f>
        <v>Sandy</v>
      </c>
      <c r="F390" s="349">
        <v>45957</v>
      </c>
      <c r="G390" s="349">
        <v>45970</v>
      </c>
      <c r="H390" s="372" t="s">
        <v>1484</v>
      </c>
      <c r="I390" s="380"/>
      <c r="J390" s="682">
        <f t="shared" si="113"/>
        <v>45.413028000000004</v>
      </c>
      <c r="K390" s="372" t="s">
        <v>1391</v>
      </c>
      <c r="M390" s="637">
        <f t="shared" si="71"/>
        <v>13</v>
      </c>
    </row>
    <row r="391" spans="1:13" x14ac:dyDescent="0.2">
      <c r="A391" s="371">
        <f>+SUBTOTAL(3,$G$7:$G391)</f>
        <v>385</v>
      </c>
      <c r="B391" s="365">
        <v>45962</v>
      </c>
      <c r="C391" s="366" t="s">
        <v>38</v>
      </c>
      <c r="D391" s="367" t="str">
        <f>+VLOOKUP(C391,Foundation!$C$8:$D$525,2,FALSE)</f>
        <v>DD60+6</v>
      </c>
      <c r="E391" s="367" t="str">
        <f>+VLOOKUP(C391,Foundation!$C$8:$E$493,3,FALSE)</f>
        <v>DRY</v>
      </c>
      <c r="F391" s="349">
        <v>45937</v>
      </c>
      <c r="G391" s="349">
        <v>45971</v>
      </c>
      <c r="H391" s="372" t="s">
        <v>1587</v>
      </c>
      <c r="I391" s="380"/>
      <c r="J391" s="682">
        <f t="shared" ref="J391:J392" si="114">+VLOOKUP(D391,$AB$7:$AC$35,2,FALSE)</f>
        <v>100.96800900000001</v>
      </c>
      <c r="K391" s="372" t="s">
        <v>1391</v>
      </c>
      <c r="M391" s="637">
        <f t="shared" si="71"/>
        <v>34</v>
      </c>
    </row>
    <row r="392" spans="1:13" x14ac:dyDescent="0.2">
      <c r="A392" s="371">
        <f>+SUBTOTAL(3,$G$7:$G392)</f>
        <v>386</v>
      </c>
      <c r="B392" s="365">
        <v>45962</v>
      </c>
      <c r="C392" s="366" t="s">
        <v>230</v>
      </c>
      <c r="D392" s="367" t="str">
        <f>+VLOOKUP(C392,Foundation!$C$8:$D$525,2,FALSE)</f>
        <v>DA+0</v>
      </c>
      <c r="E392" s="367" t="str">
        <f>+VLOOKUP(C392,Foundation!$C$8:$E$493,3,FALSE)</f>
        <v>DRY</v>
      </c>
      <c r="F392" s="349">
        <v>45966</v>
      </c>
      <c r="G392" s="349">
        <v>45972</v>
      </c>
      <c r="H392" s="372" t="s">
        <v>892</v>
      </c>
      <c r="I392" s="380"/>
      <c r="J392" s="682">
        <f t="shared" si="114"/>
        <v>37.504372000000004</v>
      </c>
      <c r="K392" s="372" t="s">
        <v>1391</v>
      </c>
      <c r="M392" s="637">
        <f t="shared" ref="M392:M455" si="115">G392-F392</f>
        <v>6</v>
      </c>
    </row>
    <row r="393" spans="1:13" x14ac:dyDescent="0.2">
      <c r="A393" s="371">
        <f>+SUBTOTAL(3,$G$7:$G393)</f>
        <v>387</v>
      </c>
      <c r="B393" s="365">
        <v>45962</v>
      </c>
      <c r="C393" s="366" t="s">
        <v>82</v>
      </c>
      <c r="D393" s="367" t="str">
        <f>+VLOOKUP(C393,Foundation!$C$8:$D$525,2,FALSE)</f>
        <v>DA+3</v>
      </c>
      <c r="E393" s="367" t="str">
        <f>+VLOOKUP(C393,Foundation!$C$8:$E$493,3,FALSE)</f>
        <v>DRY</v>
      </c>
      <c r="F393" s="349">
        <v>45969</v>
      </c>
      <c r="G393" s="349">
        <v>45974</v>
      </c>
      <c r="H393" s="372" t="s">
        <v>893</v>
      </c>
      <c r="I393" s="380"/>
      <c r="J393" s="682">
        <f t="shared" ref="J393" si="116">+VLOOKUP(D393,$AB$7:$AC$35,2,FALSE)</f>
        <v>38.847605999999992</v>
      </c>
      <c r="K393" s="372" t="s">
        <v>1391</v>
      </c>
      <c r="M393" s="637">
        <f t="shared" si="115"/>
        <v>5</v>
      </c>
    </row>
    <row r="394" spans="1:13" x14ac:dyDescent="0.2">
      <c r="A394" s="371">
        <f>+SUBTOTAL(3,$G$7:$G394)</f>
        <v>388</v>
      </c>
      <c r="B394" s="365">
        <v>45962</v>
      </c>
      <c r="C394" s="366" t="s">
        <v>196</v>
      </c>
      <c r="D394" s="367" t="str">
        <f>+VLOOKUP(C394,Foundation!$C$8:$D$525,2,FALSE)</f>
        <v>DA+3</v>
      </c>
      <c r="E394" s="367" t="str">
        <f>+VLOOKUP(C394,Foundation!$C$8:$E$493,3,FALSE)</f>
        <v>DRY</v>
      </c>
      <c r="F394" s="349">
        <v>45971</v>
      </c>
      <c r="G394" s="349">
        <v>45974</v>
      </c>
      <c r="H394" s="372" t="s">
        <v>890</v>
      </c>
      <c r="I394" s="380"/>
      <c r="J394" s="682">
        <f t="shared" ref="J394" si="117">+VLOOKUP(D394,$AB$7:$AC$35,2,FALSE)</f>
        <v>38.847605999999992</v>
      </c>
      <c r="K394" s="372" t="s">
        <v>1391</v>
      </c>
      <c r="M394" s="637">
        <f t="shared" si="115"/>
        <v>3</v>
      </c>
    </row>
    <row r="395" spans="1:13" x14ac:dyDescent="0.2">
      <c r="A395" s="371">
        <f>+SUBTOTAL(3,$G$7:$G395)</f>
        <v>389</v>
      </c>
      <c r="B395" s="365">
        <v>45962</v>
      </c>
      <c r="C395" s="366" t="s">
        <v>560</v>
      </c>
      <c r="D395" s="367" t="str">
        <f>+VLOOKUP(C395,Foundation!$C$8:$D$525,2,FALSE)</f>
        <v>DA+0</v>
      </c>
      <c r="E395" s="367" t="str">
        <f>+VLOOKUP(C395,Foundation!$C$8:$E$493,3,FALSE)</f>
        <v>Sandy</v>
      </c>
      <c r="F395" s="349">
        <v>45969</v>
      </c>
      <c r="G395" s="349">
        <v>45975</v>
      </c>
      <c r="H395" s="372" t="s">
        <v>1482</v>
      </c>
      <c r="I395" s="380"/>
      <c r="J395" s="682">
        <f t="shared" ref="J395" si="118">+VLOOKUP(D395,$AB$7:$AC$35,2,FALSE)</f>
        <v>37.504372000000004</v>
      </c>
      <c r="K395" s="372" t="s">
        <v>1391</v>
      </c>
      <c r="M395" s="637">
        <f t="shared" si="115"/>
        <v>6</v>
      </c>
    </row>
    <row r="396" spans="1:13" x14ac:dyDescent="0.2">
      <c r="A396" s="371">
        <f>+SUBTOTAL(3,$G$7:$G396)</f>
        <v>390</v>
      </c>
      <c r="B396" s="365">
        <v>45962</v>
      </c>
      <c r="C396" s="366" t="s">
        <v>40</v>
      </c>
      <c r="D396" s="367" t="str">
        <f>+VLOOKUP(C396,Foundation!$C$8:$D$525,2,FALSE)</f>
        <v>DB1+9</v>
      </c>
      <c r="E396" s="367" t="str">
        <f>+VLOOKUP(C396,Foundation!$C$8:$E$493,3,FALSE)</f>
        <v>DRY</v>
      </c>
      <c r="F396" s="349">
        <v>45959</v>
      </c>
      <c r="G396" s="349">
        <v>45977</v>
      </c>
      <c r="H396" s="372" t="s">
        <v>1601</v>
      </c>
      <c r="I396" s="380"/>
      <c r="J396" s="682">
        <f t="shared" ref="J396" si="119">+VLOOKUP(D396,$AB$7:$AC$35,2,FALSE)</f>
        <v>70.701702999999995</v>
      </c>
      <c r="K396" s="372" t="s">
        <v>1391</v>
      </c>
      <c r="M396" s="637">
        <f t="shared" si="115"/>
        <v>18</v>
      </c>
    </row>
    <row r="397" spans="1:13" x14ac:dyDescent="0.2">
      <c r="A397" s="371">
        <f>+SUBTOTAL(3,$G$7:$G397)</f>
        <v>391</v>
      </c>
      <c r="B397" s="365">
        <v>45962</v>
      </c>
      <c r="C397" s="366" t="s">
        <v>559</v>
      </c>
      <c r="D397" s="367" t="str">
        <f>+VLOOKUP(C397,Foundation!$C$8:$D$525,2,FALSE)</f>
        <v>DA+0</v>
      </c>
      <c r="E397" s="367" t="str">
        <f>+VLOOKUP(C397,Foundation!$C$8:$E$493,3,FALSE)</f>
        <v>Sandy</v>
      </c>
      <c r="F397" s="349">
        <v>45976</v>
      </c>
      <c r="G397" s="349">
        <v>45978</v>
      </c>
      <c r="H397" s="372" t="s">
        <v>884</v>
      </c>
      <c r="I397" s="380"/>
      <c r="J397" s="682">
        <f t="shared" ref="J397" si="120">+VLOOKUP(D397,$AB$7:$AC$35,2,FALSE)</f>
        <v>37.504372000000004</v>
      </c>
      <c r="K397" s="372" t="s">
        <v>1391</v>
      </c>
      <c r="M397" s="637">
        <f t="shared" si="115"/>
        <v>2</v>
      </c>
    </row>
    <row r="398" spans="1:13" x14ac:dyDescent="0.2">
      <c r="A398" s="371">
        <f>+SUBTOTAL(3,$G$7:$G398)</f>
        <v>392</v>
      </c>
      <c r="B398" s="365">
        <v>45962</v>
      </c>
      <c r="C398" s="366" t="s">
        <v>71</v>
      </c>
      <c r="D398" s="367" t="str">
        <f>+VLOOKUP(C398,Foundation!$C$8:$D$525,2,FALSE)</f>
        <v>DA+0</v>
      </c>
      <c r="E398" s="367" t="str">
        <f>+VLOOKUP(C398,Foundation!$C$8:$E$493,3,FALSE)</f>
        <v>DRY</v>
      </c>
      <c r="F398" s="349">
        <v>45971</v>
      </c>
      <c r="G398" s="349">
        <v>45978</v>
      </c>
      <c r="H398" s="372" t="s">
        <v>890</v>
      </c>
      <c r="I398" s="380"/>
      <c r="J398" s="682">
        <f t="shared" ref="J398" si="121">+VLOOKUP(D398,$AB$7:$AC$35,2,FALSE)</f>
        <v>37.504372000000004</v>
      </c>
      <c r="K398" s="372" t="s">
        <v>1391</v>
      </c>
      <c r="M398" s="637">
        <f t="shared" si="115"/>
        <v>7</v>
      </c>
    </row>
    <row r="399" spans="1:13" x14ac:dyDescent="0.2">
      <c r="A399" s="371">
        <f>+SUBTOTAL(3,$G$7:$G399)</f>
        <v>393</v>
      </c>
      <c r="B399" s="365">
        <v>45962</v>
      </c>
      <c r="C399" s="366" t="s">
        <v>44</v>
      </c>
      <c r="D399" s="367" t="str">
        <f>+VLOOKUP(C399,Foundation!$C$8:$D$525,2,FALSE)</f>
        <v>DB1+0</v>
      </c>
      <c r="E399" s="367" t="str">
        <f>+VLOOKUP(C399,Foundation!$C$8:$E$493,3,FALSE)</f>
        <v>DRY</v>
      </c>
      <c r="F399" s="349">
        <v>45970</v>
      </c>
      <c r="G399" s="349">
        <v>45979</v>
      </c>
      <c r="H399" s="372" t="s">
        <v>1597</v>
      </c>
      <c r="I399" s="380"/>
      <c r="J399" s="682">
        <f t="shared" ref="J399" si="122">+VLOOKUP(D399,$AB$7:$AC$35,2,FALSE)</f>
        <v>57.597240999999997</v>
      </c>
      <c r="K399" s="372" t="s">
        <v>1391</v>
      </c>
      <c r="M399" s="637">
        <f t="shared" si="115"/>
        <v>9</v>
      </c>
    </row>
    <row r="400" spans="1:13" x14ac:dyDescent="0.2">
      <c r="A400" s="371">
        <f>+SUBTOTAL(3,$G$7:$G400)</f>
        <v>394</v>
      </c>
      <c r="B400" s="365">
        <v>45962</v>
      </c>
      <c r="C400" s="366" t="s">
        <v>205</v>
      </c>
      <c r="D400" s="367" t="str">
        <f>+VLOOKUP(C400,Foundation!$C$8:$D$525,2,FALSE)</f>
        <v>DA+0</v>
      </c>
      <c r="E400" s="367" t="str">
        <f>+VLOOKUP(C400,Foundation!$C$8:$E$493,3,FALSE)</f>
        <v>Sandy</v>
      </c>
      <c r="F400" s="349">
        <v>45972</v>
      </c>
      <c r="G400" s="349">
        <v>45979</v>
      </c>
      <c r="H400" s="372" t="s">
        <v>1596</v>
      </c>
      <c r="I400" s="380"/>
      <c r="J400" s="682">
        <f t="shared" ref="J400" si="123">+VLOOKUP(D400,$AB$7:$AC$35,2,FALSE)</f>
        <v>37.504372000000004</v>
      </c>
      <c r="K400" s="372" t="s">
        <v>1391</v>
      </c>
      <c r="M400" s="637">
        <f t="shared" si="115"/>
        <v>7</v>
      </c>
    </row>
    <row r="401" spans="1:13" x14ac:dyDescent="0.2">
      <c r="A401" s="371">
        <f>+SUBTOTAL(3,$G$7:$G401)</f>
        <v>395</v>
      </c>
      <c r="B401" s="365">
        <v>45962</v>
      </c>
      <c r="C401" s="366" t="s">
        <v>80</v>
      </c>
      <c r="D401" s="367" t="str">
        <f>+VLOOKUP(C401,Foundation!$C$8:$D$525,2,FALSE)</f>
        <v>DC1+0</v>
      </c>
      <c r="E401" s="367" t="str">
        <f>+VLOOKUP(C401,Foundation!$C$8:$E$493,3,FALSE)</f>
        <v>DRY</v>
      </c>
      <c r="F401" s="349">
        <v>45969</v>
      </c>
      <c r="G401" s="349">
        <v>45979</v>
      </c>
      <c r="H401" s="372" t="s">
        <v>891</v>
      </c>
      <c r="I401" s="380"/>
      <c r="J401" s="682">
        <f t="shared" ref="J401" si="124">+VLOOKUP(D401,$AB$7:$AC$35,2,FALSE)</f>
        <v>66.381106999999986</v>
      </c>
      <c r="K401" s="372" t="s">
        <v>1391</v>
      </c>
      <c r="M401" s="637">
        <f t="shared" si="115"/>
        <v>10</v>
      </c>
    </row>
    <row r="402" spans="1:13" x14ac:dyDescent="0.2">
      <c r="A402" s="371">
        <f>+SUBTOTAL(3,$G$7:$G402)</f>
        <v>396</v>
      </c>
      <c r="B402" s="365">
        <v>45962</v>
      </c>
      <c r="C402" s="366" t="s">
        <v>207</v>
      </c>
      <c r="D402" s="367" t="str">
        <f>+VLOOKUP(C402,Foundation!$C$8:$D$525,2,FALSE)</f>
        <v>DA+6</v>
      </c>
      <c r="E402" s="367" t="str">
        <f>+VLOOKUP(C402,Foundation!$C$8:$E$493,3,FALSE)</f>
        <v>Sandy</v>
      </c>
      <c r="F402" s="349">
        <v>45972</v>
      </c>
      <c r="G402" s="349">
        <v>45982</v>
      </c>
      <c r="H402" s="372" t="s">
        <v>892</v>
      </c>
      <c r="I402" s="380"/>
      <c r="J402" s="682">
        <f t="shared" ref="J402" si="125">+VLOOKUP(D402,$AB$7:$AC$35,2,FALSE)</f>
        <v>45.413028000000004</v>
      </c>
      <c r="K402" s="372" t="s">
        <v>1391</v>
      </c>
      <c r="M402" s="637">
        <f t="shared" si="115"/>
        <v>10</v>
      </c>
    </row>
    <row r="403" spans="1:13" x14ac:dyDescent="0.2">
      <c r="A403" s="371">
        <f>+SUBTOTAL(3,$G$7:$G403)</f>
        <v>397</v>
      </c>
      <c r="B403" s="365">
        <v>45962</v>
      </c>
      <c r="C403" s="366" t="s">
        <v>557</v>
      </c>
      <c r="D403" s="367" t="str">
        <f>+VLOOKUP(C403,Foundation!$C$8:$D$525,2,FALSE)</f>
        <v>DA+6</v>
      </c>
      <c r="E403" s="367" t="str">
        <f>+VLOOKUP(C403,Foundation!$C$8:$E$493,3,FALSE)</f>
        <v>Sandy</v>
      </c>
      <c r="F403" s="349">
        <v>45971</v>
      </c>
      <c r="G403" s="349">
        <v>45982</v>
      </c>
      <c r="H403" s="372" t="s">
        <v>1484</v>
      </c>
      <c r="I403" s="380"/>
      <c r="J403" s="682">
        <f t="shared" ref="J403" si="126">+VLOOKUP(D403,$AB$7:$AC$35,2,FALSE)</f>
        <v>45.413028000000004</v>
      </c>
      <c r="K403" s="372" t="s">
        <v>1391</v>
      </c>
      <c r="M403" s="637">
        <f t="shared" si="115"/>
        <v>11</v>
      </c>
    </row>
    <row r="404" spans="1:13" x14ac:dyDescent="0.2">
      <c r="A404" s="371">
        <f>+SUBTOTAL(3,$G$7:$G404)</f>
        <v>398</v>
      </c>
      <c r="B404" s="365">
        <v>45962</v>
      </c>
      <c r="C404" s="366" t="s">
        <v>535</v>
      </c>
      <c r="D404" s="367" t="str">
        <f>+VLOOKUP(C404,Foundation!$C$8:$D$525,2,FALSE)</f>
        <v>DA+6</v>
      </c>
      <c r="E404" s="367" t="str">
        <f>+VLOOKUP(C404,Foundation!$C$8:$E$493,3,FALSE)</f>
        <v>Sandy</v>
      </c>
      <c r="F404" s="349">
        <v>45979</v>
      </c>
      <c r="G404" s="349">
        <v>45983</v>
      </c>
      <c r="H404" s="372" t="s">
        <v>1482</v>
      </c>
      <c r="I404" s="380"/>
      <c r="J404" s="682">
        <f t="shared" ref="J404" si="127">+VLOOKUP(D404,$AB$7:$AC$35,2,FALSE)</f>
        <v>45.413028000000004</v>
      </c>
      <c r="K404" s="372" t="s">
        <v>1391</v>
      </c>
      <c r="M404" s="637">
        <f t="shared" si="115"/>
        <v>4</v>
      </c>
    </row>
    <row r="405" spans="1:13" x14ac:dyDescent="0.2">
      <c r="A405" s="371">
        <f>+SUBTOTAL(3,$G$7:$G405)</f>
        <v>399</v>
      </c>
      <c r="B405" s="365">
        <v>45962</v>
      </c>
      <c r="C405" s="366" t="s">
        <v>187</v>
      </c>
      <c r="D405" s="367" t="str">
        <f>+VLOOKUP(C405,Foundation!$C$8:$D$525,2,FALSE)</f>
        <v>DA+0</v>
      </c>
      <c r="E405" s="367" t="str">
        <f>+VLOOKUP(C405,Foundation!$C$8:$E$493,3,FALSE)</f>
        <v>DFR</v>
      </c>
      <c r="F405" s="349">
        <v>45979</v>
      </c>
      <c r="G405" s="349">
        <v>45987</v>
      </c>
      <c r="H405" s="372" t="s">
        <v>891</v>
      </c>
      <c r="I405" s="380"/>
      <c r="J405" s="682">
        <f t="shared" ref="J405:J408" si="128">+VLOOKUP(D405,$AB$7:$AC$35,2,FALSE)</f>
        <v>37.504372000000004</v>
      </c>
      <c r="K405" s="372" t="s">
        <v>1391</v>
      </c>
      <c r="M405" s="637">
        <f t="shared" si="115"/>
        <v>8</v>
      </c>
    </row>
    <row r="406" spans="1:13" x14ac:dyDescent="0.2">
      <c r="A406" s="371">
        <f>+SUBTOTAL(3,$G$7:$G406)</f>
        <v>400</v>
      </c>
      <c r="B406" s="365">
        <v>45962</v>
      </c>
      <c r="C406" s="366" t="s">
        <v>26</v>
      </c>
      <c r="D406" s="367" t="str">
        <f>+VLOOKUP(C406,Foundation!$C$8:$D$525,2,FALSE)</f>
        <v>DC1+0</v>
      </c>
      <c r="E406" s="367" t="str">
        <f>+VLOOKUP(C406,Foundation!$C$8:$E$493,3,FALSE)</f>
        <v>DRY</v>
      </c>
      <c r="F406" s="349">
        <v>45975</v>
      </c>
      <c r="G406" s="349">
        <v>45987</v>
      </c>
      <c r="H406" s="372" t="s">
        <v>893</v>
      </c>
      <c r="I406" s="380"/>
      <c r="J406" s="682">
        <f t="shared" si="128"/>
        <v>66.381106999999986</v>
      </c>
      <c r="K406" s="372" t="s">
        <v>1391</v>
      </c>
      <c r="M406" s="637">
        <f t="shared" si="115"/>
        <v>12</v>
      </c>
    </row>
    <row r="407" spans="1:13" x14ac:dyDescent="0.2">
      <c r="A407" s="371">
        <f>+SUBTOTAL(3,$G$7:$G407)</f>
        <v>401</v>
      </c>
      <c r="B407" s="365">
        <v>45962</v>
      </c>
      <c r="C407" s="366" t="s">
        <v>62</v>
      </c>
      <c r="D407" s="367" t="str">
        <f>+VLOOKUP(C407,Foundation!$C$8:$D$525,2,FALSE)</f>
        <v>DA+6</v>
      </c>
      <c r="E407" s="367" t="str">
        <f>+VLOOKUP(C407,Foundation!$C$8:$E$493,3,FALSE)</f>
        <v>Sandy</v>
      </c>
      <c r="F407" s="349">
        <v>45982</v>
      </c>
      <c r="G407" s="349">
        <v>45988</v>
      </c>
      <c r="H407" s="372" t="s">
        <v>890</v>
      </c>
      <c r="I407" s="380"/>
      <c r="J407" s="682">
        <f t="shared" si="128"/>
        <v>45.413028000000004</v>
      </c>
      <c r="K407" s="372" t="s">
        <v>1391</v>
      </c>
      <c r="M407" s="637">
        <f t="shared" si="115"/>
        <v>6</v>
      </c>
    </row>
    <row r="408" spans="1:13" x14ac:dyDescent="0.2">
      <c r="A408" s="371">
        <f>+SUBTOTAL(3,$G$7:$G408)</f>
        <v>402</v>
      </c>
      <c r="B408" s="365">
        <v>45962</v>
      </c>
      <c r="C408" s="366" t="s">
        <v>460</v>
      </c>
      <c r="D408" s="367" t="str">
        <f>+VLOOKUP(C408,Foundation!$C$8:$D$525,2,FALSE)</f>
        <v>DA+0</v>
      </c>
      <c r="E408" s="367" t="str">
        <f>+VLOOKUP(C408,Foundation!$C$8:$E$493,3,FALSE)</f>
        <v>DRY</v>
      </c>
      <c r="F408" s="349">
        <v>45971</v>
      </c>
      <c r="G408" s="349">
        <v>45988</v>
      </c>
      <c r="H408" s="372" t="s">
        <v>1447</v>
      </c>
      <c r="I408" s="380"/>
      <c r="J408" s="682">
        <f t="shared" si="128"/>
        <v>37.504372000000004</v>
      </c>
      <c r="K408" s="372" t="s">
        <v>1391</v>
      </c>
      <c r="M408" s="637">
        <f t="shared" si="115"/>
        <v>17</v>
      </c>
    </row>
    <row r="409" spans="1:13" x14ac:dyDescent="0.2">
      <c r="A409" s="371">
        <f>+SUBTOTAL(3,$G$7:$G409)</f>
        <v>403</v>
      </c>
      <c r="B409" s="365">
        <v>45962</v>
      </c>
      <c r="C409" s="366" t="s">
        <v>43</v>
      </c>
      <c r="D409" s="367" t="str">
        <f>+VLOOKUP(C409,Foundation!$C$8:$D$525,2,FALSE)</f>
        <v>DB1+0</v>
      </c>
      <c r="E409" s="367" t="str">
        <f>+VLOOKUP(C409,Foundation!$C$8:$E$493,3,FALSE)</f>
        <v>DRY</v>
      </c>
      <c r="F409" s="349">
        <v>45980</v>
      </c>
      <c r="G409" s="349">
        <v>45989</v>
      </c>
      <c r="H409" s="372" t="s">
        <v>1597</v>
      </c>
      <c r="I409" s="380"/>
      <c r="J409" s="682">
        <f t="shared" ref="J409" si="129">+VLOOKUP(D409,$AB$7:$AC$35,2,FALSE)</f>
        <v>57.597240999999997</v>
      </c>
      <c r="K409" s="372" t="s">
        <v>1391</v>
      </c>
      <c r="M409" s="637">
        <f t="shared" si="115"/>
        <v>9</v>
      </c>
    </row>
    <row r="410" spans="1:13" x14ac:dyDescent="0.2">
      <c r="A410" s="371">
        <f>+SUBTOTAL(3,$G$7:$G410)</f>
        <v>404</v>
      </c>
      <c r="B410" s="365">
        <v>45962</v>
      </c>
      <c r="C410" s="366" t="s">
        <v>68</v>
      </c>
      <c r="D410" s="367" t="str">
        <f>+VLOOKUP(C410,Foundation!$C$8:$D$525,2,FALSE)</f>
        <v>DA+0</v>
      </c>
      <c r="E410" s="367" t="str">
        <f>+VLOOKUP(C410,Foundation!$C$8:$E$493,3,FALSE)</f>
        <v>DRY</v>
      </c>
      <c r="F410" s="349">
        <v>45969</v>
      </c>
      <c r="G410" s="349">
        <v>45991</v>
      </c>
      <c r="H410" s="372" t="s">
        <v>1622</v>
      </c>
      <c r="I410" s="380"/>
      <c r="J410" s="682">
        <f t="shared" ref="J410:J412" si="130">+VLOOKUP(D410,$AB$7:$AC$35,2,FALSE)</f>
        <v>37.504372000000004</v>
      </c>
      <c r="K410" s="372" t="s">
        <v>1391</v>
      </c>
      <c r="M410" s="637">
        <f t="shared" si="115"/>
        <v>22</v>
      </c>
    </row>
    <row r="411" spans="1:13" x14ac:dyDescent="0.2">
      <c r="A411" s="371">
        <f>+SUBTOTAL(3,$G$7:$G411)</f>
        <v>405</v>
      </c>
      <c r="B411" s="365">
        <v>45962</v>
      </c>
      <c r="C411" s="366" t="s">
        <v>553</v>
      </c>
      <c r="D411" s="367" t="str">
        <f>+VLOOKUP(C411,Foundation!$C$8:$D$525,2,FALSE)</f>
        <v>DC1+6</v>
      </c>
      <c r="E411" s="367" t="str">
        <f>+VLOOKUP(C411,Foundation!$C$8:$E$493,3,FALSE)</f>
        <v>Sandy</v>
      </c>
      <c r="F411" s="349">
        <v>45984</v>
      </c>
      <c r="G411" s="349">
        <v>45991</v>
      </c>
      <c r="H411" s="372" t="s">
        <v>1482</v>
      </c>
      <c r="I411" s="380"/>
      <c r="J411" s="682">
        <f t="shared" si="130"/>
        <v>78.132046999999986</v>
      </c>
      <c r="K411" s="372" t="s">
        <v>1391</v>
      </c>
      <c r="M411" s="637">
        <f t="shared" si="115"/>
        <v>7</v>
      </c>
    </row>
    <row r="412" spans="1:13" x14ac:dyDescent="0.2">
      <c r="A412" s="371">
        <f>+SUBTOTAL(3,$G$7:$G412)</f>
        <v>406</v>
      </c>
      <c r="B412" s="365">
        <v>45962</v>
      </c>
      <c r="C412" s="366" t="s">
        <v>565</v>
      </c>
      <c r="D412" s="367" t="str">
        <f>+VLOOKUP(C412,Foundation!$C$8:$D$525,2,FALSE)</f>
        <v>DA+0</v>
      </c>
      <c r="E412" s="367" t="str">
        <f>+VLOOKUP(C412,Foundation!$C$8:$E$493,3,FALSE)</f>
        <v>Sandy</v>
      </c>
      <c r="F412" s="349">
        <v>45983</v>
      </c>
      <c r="G412" s="349">
        <v>45991</v>
      </c>
      <c r="H412" s="372" t="s">
        <v>1484</v>
      </c>
      <c r="I412" s="380"/>
      <c r="J412" s="682">
        <f t="shared" si="130"/>
        <v>37.504372000000004</v>
      </c>
      <c r="K412" s="372" t="s">
        <v>1391</v>
      </c>
      <c r="M412" s="637">
        <f t="shared" si="115"/>
        <v>8</v>
      </c>
    </row>
    <row r="413" spans="1:13" x14ac:dyDescent="0.2">
      <c r="A413" s="371">
        <f>+SUBTOTAL(3,$G$7:$G413)</f>
        <v>407</v>
      </c>
      <c r="B413" s="365">
        <v>45962</v>
      </c>
      <c r="C413" s="366" t="s">
        <v>469</v>
      </c>
      <c r="D413" s="367" t="str">
        <f>+VLOOKUP(C413,Foundation!$C$8:$D$525,2,FALSE)</f>
        <v>DA+3</v>
      </c>
      <c r="E413" s="367" t="str">
        <f>+VLOOKUP(C413,Foundation!$C$8:$E$493,3,FALSE)</f>
        <v>DRY</v>
      </c>
      <c r="F413" s="349">
        <v>45978</v>
      </c>
      <c r="G413" s="349">
        <v>45991</v>
      </c>
      <c r="H413" s="372" t="s">
        <v>1601</v>
      </c>
      <c r="I413" s="380"/>
      <c r="J413" s="682">
        <f t="shared" ref="J413:J414" si="131">+VLOOKUP(D413,$AB$7:$AC$35,2,FALSE)</f>
        <v>38.847605999999992</v>
      </c>
      <c r="K413" s="372" t="s">
        <v>1391</v>
      </c>
      <c r="M413" s="637">
        <f t="shared" si="115"/>
        <v>13</v>
      </c>
    </row>
    <row r="414" spans="1:13" x14ac:dyDescent="0.2">
      <c r="A414" s="371">
        <f>+SUBTOTAL(3,$G$7:$G414)</f>
        <v>408</v>
      </c>
      <c r="B414" s="365">
        <v>45962</v>
      </c>
      <c r="C414" s="366" t="s">
        <v>185</v>
      </c>
      <c r="D414" s="367" t="str">
        <f>+VLOOKUP(C414,Foundation!$C$8:$D$525,2,FALSE)</f>
        <v>DA+6</v>
      </c>
      <c r="E414" s="367" t="str">
        <f>+VLOOKUP(C414,Foundation!$C$8:$E$493,3,FALSE)</f>
        <v>DFR</v>
      </c>
      <c r="F414" s="349">
        <v>45987</v>
      </c>
      <c r="G414" s="349">
        <v>45991</v>
      </c>
      <c r="H414" s="372" t="s">
        <v>893</v>
      </c>
      <c r="I414" s="380"/>
      <c r="J414" s="682">
        <f t="shared" si="131"/>
        <v>45.413028000000004</v>
      </c>
      <c r="K414" s="372" t="s">
        <v>1391</v>
      </c>
      <c r="M414" s="637">
        <f t="shared" si="115"/>
        <v>4</v>
      </c>
    </row>
    <row r="415" spans="1:13" x14ac:dyDescent="0.2">
      <c r="A415" s="371">
        <f>+SUBTOTAL(3,$G$7:$G415)</f>
        <v>409</v>
      </c>
      <c r="B415" s="365">
        <v>45992</v>
      </c>
      <c r="C415" s="366" t="s">
        <v>191</v>
      </c>
      <c r="D415" s="367" t="str">
        <f>+VLOOKUP(C415,Foundation!$C$8:$D$525,2,FALSE)</f>
        <v>DA+3</v>
      </c>
      <c r="E415" s="367" t="str">
        <f>+VLOOKUP(C415,Foundation!$C$8:$E$493,3,FALSE)</f>
        <v>Sandy</v>
      </c>
      <c r="F415" s="349">
        <v>45988</v>
      </c>
      <c r="G415" s="349">
        <v>45995</v>
      </c>
      <c r="H415" s="372" t="s">
        <v>891</v>
      </c>
      <c r="I415" s="380"/>
      <c r="J415" s="682">
        <f t="shared" ref="J415" si="132">+VLOOKUP(D415,$AB$7:$AC$35,2,FALSE)</f>
        <v>38.847605999999992</v>
      </c>
      <c r="K415" s="372" t="s">
        <v>1391</v>
      </c>
      <c r="M415" s="637">
        <f t="shared" si="115"/>
        <v>7</v>
      </c>
    </row>
    <row r="416" spans="1:13" x14ac:dyDescent="0.2">
      <c r="A416" s="371">
        <f>+SUBTOTAL(3,$G$7:$G416)</f>
        <v>410</v>
      </c>
      <c r="B416" s="365">
        <v>45992</v>
      </c>
      <c r="C416" s="366" t="s">
        <v>84</v>
      </c>
      <c r="D416" s="367" t="str">
        <f>+VLOOKUP(C416,Foundation!$C$8:$D$525,2,FALSE)</f>
        <v>DB2+0</v>
      </c>
      <c r="E416" s="367" t="str">
        <f>+VLOOKUP(C416,Foundation!$C$8:$E$493,3,FALSE)</f>
        <v>DRY</v>
      </c>
      <c r="F416" s="349">
        <v>45983</v>
      </c>
      <c r="G416" s="349">
        <v>45996</v>
      </c>
      <c r="H416" s="372" t="s">
        <v>892</v>
      </c>
      <c r="I416" s="380"/>
      <c r="J416" s="682">
        <f t="shared" ref="J416" si="133">+VLOOKUP(D416,$AB$7:$AC$35,2,FALSE)</f>
        <v>57.597240999999997</v>
      </c>
      <c r="K416" s="372" t="s">
        <v>1391</v>
      </c>
      <c r="M416" s="637">
        <f t="shared" si="115"/>
        <v>13</v>
      </c>
    </row>
    <row r="417" spans="1:13" x14ac:dyDescent="0.2">
      <c r="A417" s="371">
        <f>+SUBTOTAL(3,$G$7:$G417)</f>
        <v>411</v>
      </c>
      <c r="B417" s="365">
        <v>45992</v>
      </c>
      <c r="C417" s="366" t="s">
        <v>561</v>
      </c>
      <c r="D417" s="367" t="str">
        <f>+VLOOKUP(C417,Foundation!$C$8:$D$525,2,FALSE)</f>
        <v>DA+9</v>
      </c>
      <c r="E417" s="367" t="str">
        <f>+VLOOKUP(C417,Foundation!$C$8:$E$493,3,FALSE)</f>
        <v>Sandy</v>
      </c>
      <c r="F417" s="349">
        <v>45994</v>
      </c>
      <c r="G417" s="349">
        <v>45997</v>
      </c>
      <c r="H417" s="372" t="s">
        <v>1482</v>
      </c>
      <c r="I417" s="380"/>
      <c r="J417" s="682">
        <f t="shared" ref="J417" si="134">+VLOOKUP(D417,$AB$7:$AC$35,2,FALSE)</f>
        <v>47.184350000000002</v>
      </c>
      <c r="K417" s="372" t="s">
        <v>1391</v>
      </c>
      <c r="M417" s="637">
        <f t="shared" si="115"/>
        <v>3</v>
      </c>
    </row>
    <row r="418" spans="1:13" x14ac:dyDescent="0.2">
      <c r="A418" s="371">
        <f>+SUBTOTAL(3,$G$7:$G418)</f>
        <v>412</v>
      </c>
      <c r="B418" s="365">
        <v>45992</v>
      </c>
      <c r="C418" s="366" t="s">
        <v>159</v>
      </c>
      <c r="D418" s="367" t="str">
        <f>+VLOOKUP(C418,Foundation!$C$8:$D$525,2,FALSE)</f>
        <v>DA+3</v>
      </c>
      <c r="E418" s="367" t="str">
        <f>+VLOOKUP(C418,Foundation!$C$8:$E$493,3,FALSE)</f>
        <v>DRY</v>
      </c>
      <c r="F418" s="349">
        <v>45989</v>
      </c>
      <c r="G418" s="349">
        <v>45997</v>
      </c>
      <c r="H418" s="372" t="s">
        <v>1447</v>
      </c>
      <c r="I418" s="380"/>
      <c r="J418" s="682">
        <f t="shared" ref="J418" si="135">+VLOOKUP(D418,$AB$7:$AC$35,2,FALSE)</f>
        <v>38.847605999999992</v>
      </c>
      <c r="K418" s="372" t="s">
        <v>1391</v>
      </c>
      <c r="M418" s="637">
        <f t="shared" si="115"/>
        <v>8</v>
      </c>
    </row>
    <row r="419" spans="1:13" x14ac:dyDescent="0.2">
      <c r="A419" s="371">
        <f>+SUBTOTAL(3,$G$7:$G419)</f>
        <v>413</v>
      </c>
      <c r="B419" s="365">
        <v>45992</v>
      </c>
      <c r="C419" s="366" t="s">
        <v>41</v>
      </c>
      <c r="D419" s="367" t="str">
        <f>+VLOOKUP(C419,Foundation!$C$8:$D$525,2,FALSE)</f>
        <v>DB2+9</v>
      </c>
      <c r="E419" s="367" t="str">
        <f>+VLOOKUP(C419,Foundation!$C$8:$E$493,3,FALSE)</f>
        <v>DRY</v>
      </c>
      <c r="F419" s="349">
        <v>45984</v>
      </c>
      <c r="G419" s="349">
        <v>45998</v>
      </c>
      <c r="H419" s="372" t="s">
        <v>1587</v>
      </c>
      <c r="I419" s="380"/>
      <c r="J419" s="682">
        <f t="shared" ref="J419" si="136">+VLOOKUP(D419,$AB$7:$AC$35,2,FALSE)</f>
        <v>70.701702999999995</v>
      </c>
      <c r="K419" s="372" t="s">
        <v>1391</v>
      </c>
      <c r="M419" s="637">
        <f t="shared" si="115"/>
        <v>14</v>
      </c>
    </row>
    <row r="420" spans="1:13" x14ac:dyDescent="0.2">
      <c r="A420" s="371">
        <f>+SUBTOTAL(3,$G$7:$G420)</f>
        <v>414</v>
      </c>
      <c r="B420" s="365">
        <v>45992</v>
      </c>
      <c r="C420" s="366" t="s">
        <v>567</v>
      </c>
      <c r="D420" s="367" t="str">
        <f>+VLOOKUP(C420,Foundation!$C$8:$D$525,2,FALSE)</f>
        <v>DA+3</v>
      </c>
      <c r="E420" s="367" t="str">
        <f>+VLOOKUP(C420,Foundation!$C$8:$E$493,3,FALSE)</f>
        <v>Sandy</v>
      </c>
      <c r="F420" s="349">
        <v>45994</v>
      </c>
      <c r="G420" s="349">
        <v>46001</v>
      </c>
      <c r="H420" s="372" t="s">
        <v>1484</v>
      </c>
      <c r="I420" s="380"/>
      <c r="J420" s="682">
        <f t="shared" ref="J420" si="137">+VLOOKUP(D420,$AB$7:$AC$35,2,FALSE)</f>
        <v>38.847605999999992</v>
      </c>
      <c r="K420" s="372" t="s">
        <v>1391</v>
      </c>
      <c r="M420" s="637">
        <f t="shared" si="115"/>
        <v>7</v>
      </c>
    </row>
    <row r="421" spans="1:13" x14ac:dyDescent="0.2">
      <c r="A421" s="371">
        <f>+SUBTOTAL(3,$G$7:$G421)</f>
        <v>415</v>
      </c>
      <c r="B421" s="365">
        <v>45992</v>
      </c>
      <c r="C421" s="366" t="s">
        <v>472</v>
      </c>
      <c r="D421" s="367" t="str">
        <f>+VLOOKUP(C421,Foundation!$C$8:$D$525,2,FALSE)</f>
        <v>DA+0</v>
      </c>
      <c r="E421" s="367" t="str">
        <f>+VLOOKUP(C421,Foundation!$C$8:$E$493,3,FALSE)</f>
        <v>Sandy</v>
      </c>
      <c r="F421" s="349">
        <v>45934</v>
      </c>
      <c r="G421" s="349">
        <v>46001</v>
      </c>
      <c r="H421" s="372" t="s">
        <v>1624</v>
      </c>
      <c r="I421" s="380"/>
      <c r="J421" s="682">
        <f t="shared" ref="J421" si="138">+VLOOKUP(D421,$AB$7:$AC$35,2,FALSE)</f>
        <v>37.504372000000004</v>
      </c>
      <c r="K421" s="372" t="s">
        <v>1391</v>
      </c>
      <c r="M421" s="637">
        <f t="shared" si="115"/>
        <v>67</v>
      </c>
    </row>
    <row r="422" spans="1:13" x14ac:dyDescent="0.2">
      <c r="A422" s="371">
        <f>+SUBTOTAL(3,$G$7:$G422)</f>
        <v>416</v>
      </c>
      <c r="B422" s="365">
        <v>45992</v>
      </c>
      <c r="C422" s="366" t="s">
        <v>184</v>
      </c>
      <c r="D422" s="367" t="str">
        <f>+VLOOKUP(C422,Foundation!$C$8:$D$525,2,FALSE)</f>
        <v>DA+0</v>
      </c>
      <c r="E422" s="367" t="str">
        <f>+VLOOKUP(C422,Foundation!$C$8:$E$493,3,FALSE)</f>
        <v>DFR</v>
      </c>
      <c r="F422" s="349">
        <v>45998</v>
      </c>
      <c r="G422" s="349">
        <v>46002</v>
      </c>
      <c r="H422" s="372" t="s">
        <v>890</v>
      </c>
      <c r="I422" s="380"/>
      <c r="J422" s="682">
        <f t="shared" ref="J422" si="139">+VLOOKUP(D422,$AB$7:$AC$35,2,FALSE)</f>
        <v>37.504372000000004</v>
      </c>
      <c r="K422" s="372" t="s">
        <v>1391</v>
      </c>
      <c r="M422" s="637">
        <f t="shared" si="115"/>
        <v>4</v>
      </c>
    </row>
    <row r="423" spans="1:13" x14ac:dyDescent="0.2">
      <c r="A423" s="371">
        <f>+SUBTOTAL(3,$G$7:$G423)</f>
        <v>417</v>
      </c>
      <c r="B423" s="365">
        <v>45992</v>
      </c>
      <c r="C423" s="366" t="s">
        <v>534</v>
      </c>
      <c r="D423" s="367" t="str">
        <f>+VLOOKUP(C423,Foundation!$C$8:$D$525,2,FALSE)</f>
        <v>DA+0</v>
      </c>
      <c r="E423" s="367" t="str">
        <f>+VLOOKUP(C423,Foundation!$C$8:$E$493,3,FALSE)</f>
        <v>Sandy</v>
      </c>
      <c r="F423" s="349">
        <v>45998</v>
      </c>
      <c r="G423" s="349">
        <v>46003</v>
      </c>
      <c r="H423" s="372" t="s">
        <v>1482</v>
      </c>
      <c r="I423" s="380"/>
      <c r="J423" s="682">
        <f t="shared" ref="J423" si="140">+VLOOKUP(D423,$AB$7:$AC$35,2,FALSE)</f>
        <v>37.504372000000004</v>
      </c>
      <c r="K423" s="372" t="s">
        <v>1391</v>
      </c>
      <c r="M423" s="637">
        <f t="shared" si="115"/>
        <v>5</v>
      </c>
    </row>
    <row r="424" spans="1:13" x14ac:dyDescent="0.2">
      <c r="A424" s="371">
        <f>+SUBTOTAL(3,$G$7:$G424)</f>
        <v>418</v>
      </c>
      <c r="B424" s="365">
        <v>45992</v>
      </c>
      <c r="C424" s="366" t="s">
        <v>475</v>
      </c>
      <c r="D424" s="367" t="str">
        <f>+VLOOKUP(C424,Foundation!$C$8:$D$525,2,FALSE)</f>
        <v>DA+0</v>
      </c>
      <c r="E424" s="367" t="str">
        <f>+VLOOKUP(C424,Foundation!$C$8:$E$493,3,FALSE)</f>
        <v>Sandy</v>
      </c>
      <c r="F424" s="349">
        <v>45996</v>
      </c>
      <c r="G424" s="349">
        <v>46003</v>
      </c>
      <c r="H424" s="372" t="s">
        <v>591</v>
      </c>
      <c r="I424" s="380"/>
      <c r="J424" s="682">
        <f t="shared" ref="J424" si="141">+VLOOKUP(D424,$AB$7:$AC$35,2,FALSE)</f>
        <v>37.504372000000004</v>
      </c>
      <c r="K424" s="372" t="s">
        <v>1391</v>
      </c>
      <c r="M424" s="637">
        <f t="shared" si="115"/>
        <v>7</v>
      </c>
    </row>
    <row r="425" spans="1:13" x14ac:dyDescent="0.2">
      <c r="A425" s="371">
        <f>+SUBTOTAL(3,$G$7:$G425)</f>
        <v>419</v>
      </c>
      <c r="B425" s="365">
        <v>45992</v>
      </c>
      <c r="C425" s="366" t="s">
        <v>162</v>
      </c>
      <c r="D425" s="367" t="str">
        <f>+VLOOKUP(C425,Foundation!$C$8:$D$525,2,FALSE)</f>
        <v>DA+3</v>
      </c>
      <c r="E425" s="367" t="str">
        <f>+VLOOKUP(C425,Foundation!$C$8:$E$493,3,FALSE)</f>
        <v>Sandy</v>
      </c>
      <c r="F425" s="349">
        <v>45998</v>
      </c>
      <c r="G425" s="349">
        <v>46005</v>
      </c>
      <c r="H425" s="372" t="s">
        <v>1447</v>
      </c>
      <c r="I425" s="380"/>
      <c r="J425" s="682">
        <f t="shared" ref="J425:J426" si="142">+VLOOKUP(D425,$AB$7:$AC$35,2,FALSE)</f>
        <v>38.847605999999992</v>
      </c>
      <c r="K425" s="372" t="s">
        <v>1391</v>
      </c>
      <c r="M425" s="637">
        <f t="shared" si="115"/>
        <v>7</v>
      </c>
    </row>
    <row r="426" spans="1:13" x14ac:dyDescent="0.2">
      <c r="A426" s="371">
        <f>+SUBTOTAL(3,$G$7:$G426)</f>
        <v>420</v>
      </c>
      <c r="B426" s="365">
        <v>45992</v>
      </c>
      <c r="C426" s="366" t="s">
        <v>468</v>
      </c>
      <c r="D426" s="367" t="str">
        <f>+VLOOKUP(C426,Foundation!$C$8:$D$525,2,FALSE)</f>
        <v>DA+3</v>
      </c>
      <c r="E426" s="367" t="str">
        <f>+VLOOKUP(C426,Foundation!$C$8:$E$493,3,FALSE)</f>
        <v>DRY</v>
      </c>
      <c r="F426" s="349">
        <v>45994</v>
      </c>
      <c r="G426" s="349">
        <v>46005</v>
      </c>
      <c r="H426" s="372" t="s">
        <v>1601</v>
      </c>
      <c r="I426" s="380"/>
      <c r="J426" s="682">
        <f t="shared" si="142"/>
        <v>38.847605999999992</v>
      </c>
      <c r="K426" s="372" t="s">
        <v>1391</v>
      </c>
      <c r="M426" s="637">
        <f t="shared" si="115"/>
        <v>11</v>
      </c>
    </row>
    <row r="427" spans="1:13" x14ac:dyDescent="0.2">
      <c r="A427" s="371">
        <f>+SUBTOTAL(3,$G$7:$G427)</f>
        <v>421</v>
      </c>
      <c r="B427" s="365">
        <v>45992</v>
      </c>
      <c r="C427" s="366" t="s">
        <v>486</v>
      </c>
      <c r="D427" s="367" t="str">
        <f>+VLOOKUP(C427,Foundation!$C$8:$D$525,2,FALSE)</f>
        <v>DA+6</v>
      </c>
      <c r="E427" s="367" t="str">
        <f>+VLOOKUP(C427,Foundation!$C$8:$E$493,3,FALSE)</f>
        <v>Sandy</v>
      </c>
      <c r="F427" s="349">
        <v>45996</v>
      </c>
      <c r="G427" s="349">
        <v>46007</v>
      </c>
      <c r="H427" s="372" t="s">
        <v>1478</v>
      </c>
      <c r="I427" s="380"/>
      <c r="J427" s="682">
        <f t="shared" ref="J427" si="143">+VLOOKUP(D427,$AB$7:$AC$35,2,FALSE)</f>
        <v>45.413028000000004</v>
      </c>
      <c r="K427" s="372" t="s">
        <v>1391</v>
      </c>
      <c r="M427" s="637">
        <f t="shared" si="115"/>
        <v>11</v>
      </c>
    </row>
    <row r="428" spans="1:13" x14ac:dyDescent="0.2">
      <c r="A428" s="371">
        <f>+SUBTOTAL(3,$G$7:$G428)</f>
        <v>422</v>
      </c>
      <c r="B428" s="365">
        <v>45992</v>
      </c>
      <c r="C428" s="366" t="s">
        <v>473</v>
      </c>
      <c r="D428" s="367" t="str">
        <f>+VLOOKUP(C428,Foundation!$C$8:$D$525,2,FALSE)</f>
        <v>DA+0</v>
      </c>
      <c r="E428" s="367" t="str">
        <f>+VLOOKUP(C428,Foundation!$C$8:$E$493,3,FALSE)</f>
        <v>Sandy</v>
      </c>
      <c r="F428" s="349">
        <v>46002</v>
      </c>
      <c r="G428" s="349">
        <v>46008</v>
      </c>
      <c r="H428" s="372" t="s">
        <v>1624</v>
      </c>
      <c r="I428" s="380"/>
      <c r="J428" s="682">
        <f t="shared" ref="J428" si="144">+VLOOKUP(D428,$AB$7:$AC$35,2,FALSE)</f>
        <v>37.504372000000004</v>
      </c>
      <c r="K428" s="372" t="s">
        <v>1391</v>
      </c>
      <c r="M428" s="637">
        <f t="shared" si="115"/>
        <v>6</v>
      </c>
    </row>
    <row r="429" spans="1:13" x14ac:dyDescent="0.2">
      <c r="A429" s="371">
        <f>+SUBTOTAL(3,$G$7:$G429)</f>
        <v>423</v>
      </c>
      <c r="B429" s="365">
        <v>45992</v>
      </c>
      <c r="C429" s="366" t="s">
        <v>476</v>
      </c>
      <c r="D429" s="367" t="str">
        <f>+VLOOKUP(C429,Foundation!$C$8:$D$525,2,FALSE)</f>
        <v>DA+0</v>
      </c>
      <c r="E429" s="367" t="str">
        <f>+VLOOKUP(C429,Foundation!$C$8:$E$493,3,FALSE)</f>
        <v>Sandy</v>
      </c>
      <c r="F429" s="349">
        <v>46003</v>
      </c>
      <c r="G429" s="349">
        <v>46009</v>
      </c>
      <c r="H429" s="372" t="s">
        <v>591</v>
      </c>
      <c r="I429" s="380"/>
      <c r="J429" s="682">
        <f t="shared" ref="J429:J430" si="145">+VLOOKUP(D429,$AB$7:$AC$35,2,FALSE)</f>
        <v>37.504372000000004</v>
      </c>
      <c r="K429" s="372" t="s">
        <v>1391</v>
      </c>
      <c r="M429" s="637">
        <f t="shared" si="115"/>
        <v>6</v>
      </c>
    </row>
    <row r="430" spans="1:13" x14ac:dyDescent="0.2">
      <c r="A430" s="371">
        <f>+SUBTOTAL(3,$G$7:$G430)</f>
        <v>424</v>
      </c>
      <c r="B430" s="365">
        <v>45992</v>
      </c>
      <c r="C430" s="366" t="s">
        <v>488</v>
      </c>
      <c r="D430" s="367" t="str">
        <f>+VLOOKUP(C430,Foundation!$C$8:$D$525,2,FALSE)</f>
        <v>DA+9</v>
      </c>
      <c r="E430" s="367" t="str">
        <f>+VLOOKUP(C430,Foundation!$C$8:$E$493,3,FALSE)</f>
        <v>DRY</v>
      </c>
      <c r="F430" s="349">
        <v>46004</v>
      </c>
      <c r="G430" s="349">
        <v>46009</v>
      </c>
      <c r="H430" s="372" t="s">
        <v>1628</v>
      </c>
      <c r="I430" s="380"/>
      <c r="J430" s="682">
        <f t="shared" si="145"/>
        <v>47.184350000000002</v>
      </c>
      <c r="K430" s="372" t="s">
        <v>1391</v>
      </c>
      <c r="M430" s="637">
        <f t="shared" si="115"/>
        <v>5</v>
      </c>
    </row>
    <row r="431" spans="1:13" x14ac:dyDescent="0.2">
      <c r="A431" s="371">
        <f>+SUBTOTAL(3,$G$7:$G431)</f>
        <v>425</v>
      </c>
      <c r="B431" s="365">
        <v>45992</v>
      </c>
      <c r="C431" s="366" t="s">
        <v>188</v>
      </c>
      <c r="D431" s="367" t="str">
        <f>+VLOOKUP(C431,Foundation!$C$8:$D$525,2,FALSE)</f>
        <v>DA+0</v>
      </c>
      <c r="E431" s="367" t="str">
        <f>+VLOOKUP(C431,Foundation!$C$8:$E$493,3,FALSE)</f>
        <v>DFR</v>
      </c>
      <c r="F431" s="349">
        <v>46004</v>
      </c>
      <c r="G431" s="349">
        <v>46010</v>
      </c>
      <c r="H431" s="372" t="s">
        <v>893</v>
      </c>
      <c r="I431" s="380"/>
      <c r="J431" s="682">
        <f t="shared" ref="J431:J432" si="146">+VLOOKUP(D431,$AB$7:$AC$35,2,FALSE)</f>
        <v>37.504372000000004</v>
      </c>
      <c r="K431" s="372" t="s">
        <v>1391</v>
      </c>
      <c r="M431" s="637">
        <f t="shared" si="115"/>
        <v>6</v>
      </c>
    </row>
    <row r="432" spans="1:13" x14ac:dyDescent="0.2">
      <c r="A432" s="371">
        <f>+SUBTOTAL(3,$G$7:$G432)</f>
        <v>426</v>
      </c>
      <c r="B432" s="365">
        <v>45992</v>
      </c>
      <c r="C432" s="366" t="s">
        <v>212</v>
      </c>
      <c r="D432" s="367" t="str">
        <f>+VLOOKUP(C432,Foundation!$C$8:$D$525,2,FALSE)</f>
        <v>DB1+6</v>
      </c>
      <c r="E432" s="367" t="str">
        <f>+VLOOKUP(C432,Foundation!$C$8:$E$493,3,FALSE)</f>
        <v>Sandy</v>
      </c>
      <c r="F432" s="349">
        <v>46004</v>
      </c>
      <c r="G432" s="349">
        <v>46010</v>
      </c>
      <c r="H432" s="372" t="s">
        <v>1482</v>
      </c>
      <c r="I432" s="380"/>
      <c r="J432" s="682">
        <f t="shared" si="146"/>
        <v>67.873650999999995</v>
      </c>
      <c r="K432" s="372" t="s">
        <v>1391</v>
      </c>
      <c r="M432" s="637">
        <f t="shared" si="115"/>
        <v>6</v>
      </c>
    </row>
    <row r="433" spans="1:13" x14ac:dyDescent="0.2">
      <c r="A433" s="371">
        <f>+SUBTOTAL(3,$G$7:$G433)</f>
        <v>427</v>
      </c>
      <c r="B433" s="365">
        <v>45992</v>
      </c>
      <c r="C433" s="366" t="s">
        <v>186</v>
      </c>
      <c r="D433" s="367" t="str">
        <f>+VLOOKUP(C433,Foundation!$C$8:$D$525,2,FALSE)</f>
        <v>DB1+0</v>
      </c>
      <c r="E433" s="367" t="str">
        <f>+VLOOKUP(C433,Foundation!$C$8:$E$493,3,FALSE)</f>
        <v>DFR</v>
      </c>
      <c r="F433" s="349">
        <v>46003</v>
      </c>
      <c r="G433" s="349">
        <v>46011</v>
      </c>
      <c r="H433" s="372" t="s">
        <v>890</v>
      </c>
      <c r="I433" s="380"/>
      <c r="J433" s="682">
        <f t="shared" ref="J433" si="147">+VLOOKUP(D433,$AB$7:$AC$35,2,FALSE)</f>
        <v>57.597240999999997</v>
      </c>
      <c r="K433" s="372" t="s">
        <v>1391</v>
      </c>
      <c r="M433" s="637">
        <f t="shared" si="115"/>
        <v>8</v>
      </c>
    </row>
    <row r="434" spans="1:13" x14ac:dyDescent="0.2">
      <c r="A434" s="371">
        <f>+SUBTOTAL(3,$G$7:$G434)</f>
        <v>428</v>
      </c>
      <c r="B434" s="365">
        <v>45992</v>
      </c>
      <c r="C434" s="366" t="s">
        <v>193</v>
      </c>
      <c r="D434" s="367" t="str">
        <f>+VLOOKUP(C434,Foundation!$C$8:$D$525,2,FALSE)</f>
        <v>DA+3</v>
      </c>
      <c r="E434" s="367" t="str">
        <f>+VLOOKUP(C434,Foundation!$C$8:$E$493,3,FALSE)</f>
        <v>Sandy</v>
      </c>
      <c r="F434" s="349">
        <v>46001</v>
      </c>
      <c r="G434" s="349">
        <v>46011</v>
      </c>
      <c r="H434" s="372" t="s">
        <v>1587</v>
      </c>
      <c r="I434" s="380"/>
      <c r="J434" s="682">
        <f t="shared" ref="J434:J435" si="148">+VLOOKUP(D434,$AB$7:$AC$35,2,FALSE)</f>
        <v>38.847605999999992</v>
      </c>
      <c r="K434" s="372" t="s">
        <v>1391</v>
      </c>
      <c r="M434" s="637">
        <f t="shared" si="115"/>
        <v>10</v>
      </c>
    </row>
    <row r="435" spans="1:13" x14ac:dyDescent="0.2">
      <c r="A435" s="371">
        <f>+SUBTOTAL(3,$G$7:$G435)</f>
        <v>429</v>
      </c>
      <c r="B435" s="365">
        <v>45992</v>
      </c>
      <c r="C435" s="366" t="s">
        <v>78</v>
      </c>
      <c r="D435" s="367" t="str">
        <f>+VLOOKUP(C435,Foundation!$C$8:$D$525,2,FALSE)</f>
        <v>DB2+0</v>
      </c>
      <c r="E435" s="367" t="str">
        <f>+VLOOKUP(C435,Foundation!$C$8:$E$493,3,FALSE)</f>
        <v>Sandy</v>
      </c>
      <c r="F435" s="349">
        <v>46007</v>
      </c>
      <c r="G435" s="349">
        <v>46011</v>
      </c>
      <c r="H435" s="372" t="s">
        <v>891</v>
      </c>
      <c r="I435" s="380"/>
      <c r="J435" s="682">
        <f t="shared" si="148"/>
        <v>57.597240999999997</v>
      </c>
      <c r="K435" s="372" t="s">
        <v>1391</v>
      </c>
      <c r="M435" s="637">
        <f t="shared" si="115"/>
        <v>4</v>
      </c>
    </row>
    <row r="436" spans="1:13" x14ac:dyDescent="0.2">
      <c r="A436" s="371">
        <f>+SUBTOTAL(3,$G$7:$G436)</f>
        <v>430</v>
      </c>
      <c r="B436" s="365">
        <v>45992</v>
      </c>
      <c r="C436" s="366" t="s">
        <v>55</v>
      </c>
      <c r="D436" s="367" t="str">
        <f>+VLOOKUP(C436,Foundation!$C$8:$D$525,2,FALSE)</f>
        <v>DA+0</v>
      </c>
      <c r="E436" s="367" t="str">
        <f>+VLOOKUP(C436,Foundation!$C$8:$E$493,3,FALSE)</f>
        <v>Sandy</v>
      </c>
      <c r="F436" s="349">
        <v>46007</v>
      </c>
      <c r="G436" s="349">
        <v>46012</v>
      </c>
      <c r="H436" s="372" t="s">
        <v>1375</v>
      </c>
      <c r="I436" s="380"/>
      <c r="J436" s="682">
        <f t="shared" ref="J436" si="149">+VLOOKUP(D436,$AB$7:$AC$35,2,FALSE)</f>
        <v>37.504372000000004</v>
      </c>
      <c r="K436" s="372" t="s">
        <v>1391</v>
      </c>
      <c r="M436" s="637">
        <f t="shared" si="115"/>
        <v>5</v>
      </c>
    </row>
    <row r="437" spans="1:13" x14ac:dyDescent="0.2">
      <c r="A437" s="371">
        <f>+SUBTOTAL(3,$G$7:$G437)</f>
        <v>431</v>
      </c>
      <c r="B437" s="365">
        <v>45992</v>
      </c>
      <c r="C437" s="366" t="s">
        <v>45</v>
      </c>
      <c r="D437" s="367" t="str">
        <f>+VLOOKUP(C437,Foundation!$C$8:$D$525,2,FALSE)</f>
        <v>DD60+18</v>
      </c>
      <c r="E437" s="367" t="str">
        <f>+VLOOKUP(C437,Foundation!$C$8:$E$493,3,FALSE)</f>
        <v>DRY</v>
      </c>
      <c r="F437" s="349">
        <v>45993</v>
      </c>
      <c r="G437" s="349">
        <v>46013</v>
      </c>
      <c r="H437" s="372" t="s">
        <v>1597</v>
      </c>
      <c r="I437" s="380"/>
      <c r="J437" s="682">
        <f t="shared" ref="J437" si="150">+VLOOKUP(D437,$AB$7:$AC$35,2,FALSE)</f>
        <v>129.110961</v>
      </c>
      <c r="K437" s="372" t="s">
        <v>1391</v>
      </c>
      <c r="M437" s="637">
        <f t="shared" si="115"/>
        <v>20</v>
      </c>
    </row>
    <row r="438" spans="1:13" x14ac:dyDescent="0.2">
      <c r="A438" s="371">
        <f>+SUBTOTAL(3,$G$7:$G438)</f>
        <v>432</v>
      </c>
      <c r="B438" s="365">
        <v>45992</v>
      </c>
      <c r="C438" s="366" t="s">
        <v>490</v>
      </c>
      <c r="D438" s="367" t="str">
        <f>+VLOOKUP(C438,Foundation!$C$8:$D$525,2,FALSE)</f>
        <v>DA+3</v>
      </c>
      <c r="E438" s="367" t="str">
        <f>+VLOOKUP(C438,Foundation!$C$8:$E$493,3,FALSE)</f>
        <v>Sandy</v>
      </c>
      <c r="F438" s="349">
        <v>46007</v>
      </c>
      <c r="G438" s="349">
        <v>46014</v>
      </c>
      <c r="H438" s="372" t="s">
        <v>1565</v>
      </c>
      <c r="I438" s="380"/>
      <c r="J438" s="682">
        <f t="shared" ref="J438" si="151">+VLOOKUP(D438,$AB$7:$AC$35,2,FALSE)</f>
        <v>38.847605999999992</v>
      </c>
      <c r="K438" s="372" t="s">
        <v>1391</v>
      </c>
      <c r="M438" s="637">
        <f t="shared" si="115"/>
        <v>7</v>
      </c>
    </row>
    <row r="439" spans="1:13" x14ac:dyDescent="0.2">
      <c r="A439" s="371">
        <f>+SUBTOTAL(3,$G$7:$G439)</f>
        <v>433</v>
      </c>
      <c r="B439" s="365">
        <v>45992</v>
      </c>
      <c r="C439" s="366" t="s">
        <v>516</v>
      </c>
      <c r="D439" s="367" t="str">
        <f>+VLOOKUP(C439,Foundation!$C$8:$D$525,2,FALSE)</f>
        <v>DA+0</v>
      </c>
      <c r="E439" s="367" t="str">
        <f>+VLOOKUP(C439,Foundation!$C$8:$E$493,3,FALSE)</f>
        <v>DRY</v>
      </c>
      <c r="F439" s="349">
        <v>46010</v>
      </c>
      <c r="G439" s="349">
        <v>46015</v>
      </c>
      <c r="H439" s="372" t="s">
        <v>1624</v>
      </c>
      <c r="I439" s="380"/>
      <c r="J439" s="682">
        <f t="shared" ref="J439" si="152">+VLOOKUP(D439,$AB$7:$AC$35,2,FALSE)</f>
        <v>37.504372000000004</v>
      </c>
      <c r="K439" s="372" t="s">
        <v>1391</v>
      </c>
      <c r="M439" s="637">
        <f t="shared" si="115"/>
        <v>5</v>
      </c>
    </row>
    <row r="440" spans="1:13" x14ac:dyDescent="0.2">
      <c r="A440" s="371">
        <f>+SUBTOTAL(3,$G$7:$G440)</f>
        <v>434</v>
      </c>
      <c r="B440" s="365">
        <v>45992</v>
      </c>
      <c r="C440" s="366" t="s">
        <v>73</v>
      </c>
      <c r="D440" s="367" t="str">
        <f>+VLOOKUP(C440,Foundation!$C$8:$D$525,2,FALSE)</f>
        <v>DA+0</v>
      </c>
      <c r="E440" s="367" t="str">
        <f>+VLOOKUP(C440,Foundation!$C$8:$E$493,3,FALSE)</f>
        <v>DFR</v>
      </c>
      <c r="F440" s="349">
        <v>46012</v>
      </c>
      <c r="G440" s="349">
        <v>46015</v>
      </c>
      <c r="H440" s="372" t="s">
        <v>890</v>
      </c>
      <c r="I440" s="380"/>
      <c r="J440" s="682">
        <f t="shared" ref="J440" si="153">+VLOOKUP(D440,$AB$7:$AC$35,2,FALSE)</f>
        <v>37.504372000000004</v>
      </c>
      <c r="K440" s="372" t="s">
        <v>1391</v>
      </c>
      <c r="M440" s="637">
        <f t="shared" si="115"/>
        <v>3</v>
      </c>
    </row>
    <row r="441" spans="1:13" x14ac:dyDescent="0.2">
      <c r="A441" s="371">
        <f>+SUBTOTAL(3,$G$7:$G441)</f>
        <v>435</v>
      </c>
      <c r="B441" s="365">
        <v>45992</v>
      </c>
      <c r="C441" s="366" t="s">
        <v>477</v>
      </c>
      <c r="D441" s="367" t="str">
        <f>+VLOOKUP(C441,Foundation!$C$8:$D$525,2,FALSE)</f>
        <v>DA+0</v>
      </c>
      <c r="E441" s="367" t="str">
        <f>+VLOOKUP(C441,Foundation!$C$8:$E$493,3,FALSE)</f>
        <v>Sandy</v>
      </c>
      <c r="F441" s="349">
        <v>46009</v>
      </c>
      <c r="G441" s="349">
        <v>46016</v>
      </c>
      <c r="H441" s="372" t="s">
        <v>591</v>
      </c>
      <c r="I441" s="380"/>
      <c r="J441" s="682">
        <f t="shared" ref="J441" si="154">+VLOOKUP(D441,$AB$7:$AC$35,2,FALSE)</f>
        <v>37.504372000000004</v>
      </c>
      <c r="K441" s="372" t="s">
        <v>1391</v>
      </c>
      <c r="M441" s="637">
        <f t="shared" si="115"/>
        <v>7</v>
      </c>
    </row>
    <row r="442" spans="1:13" x14ac:dyDescent="0.2">
      <c r="A442" s="371">
        <f>+SUBTOTAL(3,$G$7:$G442)</f>
        <v>436</v>
      </c>
      <c r="B442" s="365">
        <v>45992</v>
      </c>
      <c r="C442" s="366" t="s">
        <v>25</v>
      </c>
      <c r="D442" s="367" t="str">
        <f>+VLOOKUP(C442,Foundation!$C$8:$D$525,2,FALSE)</f>
        <v>DA+0</v>
      </c>
      <c r="E442" s="367" t="str">
        <f>+VLOOKUP(C442,Foundation!$C$8:$E$493,3,FALSE)</f>
        <v>Sandy</v>
      </c>
      <c r="F442" s="349">
        <v>46012</v>
      </c>
      <c r="G442" s="349">
        <v>46017</v>
      </c>
      <c r="H442" s="372" t="s">
        <v>1375</v>
      </c>
      <c r="I442" s="380"/>
      <c r="J442" s="682">
        <f t="shared" ref="J442" si="155">+VLOOKUP(D442,$AB$7:$AC$35,2,FALSE)</f>
        <v>37.504372000000004</v>
      </c>
      <c r="K442" s="372" t="s">
        <v>1391</v>
      </c>
      <c r="M442" s="637">
        <f t="shared" si="115"/>
        <v>5</v>
      </c>
    </row>
    <row r="443" spans="1:13" x14ac:dyDescent="0.2">
      <c r="A443" s="371">
        <f>+SUBTOTAL(3,$G$7:$G443)</f>
        <v>437</v>
      </c>
      <c r="B443" s="365">
        <v>45992</v>
      </c>
      <c r="C443" s="366" t="s">
        <v>74</v>
      </c>
      <c r="D443" s="367" t="str">
        <f>+VLOOKUP(C443,Foundation!$C$8:$D$525,2,FALSE)</f>
        <v>DA+0</v>
      </c>
      <c r="E443" s="367" t="str">
        <f>+VLOOKUP(C443,Foundation!$C$8:$E$493,3,FALSE)</f>
        <v>Sandy</v>
      </c>
      <c r="F443" s="349">
        <v>46012</v>
      </c>
      <c r="G443" s="349">
        <v>46018</v>
      </c>
      <c r="H443" s="372" t="s">
        <v>893</v>
      </c>
      <c r="I443" s="380"/>
      <c r="J443" s="682">
        <f t="shared" ref="J443" si="156">+VLOOKUP(D443,$AB$7:$AC$35,2,FALSE)</f>
        <v>37.504372000000004</v>
      </c>
      <c r="K443" s="372" t="s">
        <v>1391</v>
      </c>
      <c r="M443" s="637">
        <f t="shared" si="115"/>
        <v>6</v>
      </c>
    </row>
    <row r="444" spans="1:13" x14ac:dyDescent="0.2">
      <c r="A444" s="371">
        <f>+SUBTOTAL(3,$G$7:$G444)</f>
        <v>438</v>
      </c>
      <c r="B444" s="365">
        <v>45992</v>
      </c>
      <c r="C444" s="366" t="s">
        <v>165</v>
      </c>
      <c r="D444" s="367" t="str">
        <f>+VLOOKUP(C444,Foundation!$C$8:$D$525,2,FALSE)</f>
        <v>DA+3</v>
      </c>
      <c r="E444" s="367" t="str">
        <f>+VLOOKUP(C444,Foundation!$C$8:$E$493,3,FALSE)</f>
        <v>DRY</v>
      </c>
      <c r="F444" s="349">
        <v>46006</v>
      </c>
      <c r="G444" s="349">
        <v>46018</v>
      </c>
      <c r="H444" s="372" t="s">
        <v>1601</v>
      </c>
      <c r="I444" s="380"/>
      <c r="J444" s="682">
        <f t="shared" ref="J444" si="157">+VLOOKUP(D444,$AB$7:$AC$35,2,FALSE)</f>
        <v>38.847605999999992</v>
      </c>
      <c r="K444" s="372" t="s">
        <v>1391</v>
      </c>
      <c r="M444" s="637">
        <f t="shared" si="115"/>
        <v>12</v>
      </c>
    </row>
    <row r="445" spans="1:13" x14ac:dyDescent="0.2">
      <c r="A445" s="371">
        <f>+SUBTOTAL(3,$G$7:$G445)</f>
        <v>439</v>
      </c>
      <c r="B445" s="365">
        <v>45992</v>
      </c>
      <c r="C445" s="366" t="s">
        <v>194</v>
      </c>
      <c r="D445" s="367" t="str">
        <f>+VLOOKUP(C445,Foundation!$C$8:$D$525,2,FALSE)</f>
        <v>DA+3</v>
      </c>
      <c r="E445" s="367" t="str">
        <f>+VLOOKUP(C445,Foundation!$C$8:$E$493,3,FALSE)</f>
        <v>Sandy</v>
      </c>
      <c r="F445" s="349">
        <v>46012</v>
      </c>
      <c r="G445" s="349">
        <v>46019</v>
      </c>
      <c r="H445" s="372" t="s">
        <v>1587</v>
      </c>
      <c r="I445" s="380"/>
      <c r="J445" s="682">
        <f t="shared" ref="J445" si="158">+VLOOKUP(D445,$AB$7:$AC$35,2,FALSE)</f>
        <v>38.847605999999992</v>
      </c>
      <c r="K445" s="372" t="s">
        <v>1391</v>
      </c>
      <c r="M445" s="637">
        <f t="shared" si="115"/>
        <v>7</v>
      </c>
    </row>
    <row r="446" spans="1:13" x14ac:dyDescent="0.2">
      <c r="A446" s="371">
        <f>+SUBTOTAL(3,$G$7:$G446)</f>
        <v>440</v>
      </c>
      <c r="B446" s="365">
        <v>45992</v>
      </c>
      <c r="C446" s="366" t="s">
        <v>172</v>
      </c>
      <c r="D446" s="367" t="str">
        <f>+VLOOKUP(C446,Foundation!$C$8:$D$525,2,FALSE)</f>
        <v>DA+3</v>
      </c>
      <c r="E446" s="367" t="str">
        <f>+VLOOKUP(C446,Foundation!$C$8:$E$493,3,FALSE)</f>
        <v>DRY</v>
      </c>
      <c r="F446" s="349">
        <v>46015</v>
      </c>
      <c r="G446" s="349">
        <v>46021</v>
      </c>
      <c r="H446" s="372" t="s">
        <v>1565</v>
      </c>
      <c r="I446" s="380"/>
      <c r="J446" s="682">
        <f t="shared" ref="J446:J448" si="159">+VLOOKUP(D446,$AB$7:$AC$35,2,FALSE)</f>
        <v>38.847605999999992</v>
      </c>
      <c r="K446" s="372" t="s">
        <v>1391</v>
      </c>
      <c r="M446" s="637">
        <f t="shared" si="115"/>
        <v>6</v>
      </c>
    </row>
    <row r="447" spans="1:13" x14ac:dyDescent="0.2">
      <c r="A447" s="371">
        <f>+SUBTOTAL(3,$G$7:$G447)</f>
        <v>441</v>
      </c>
      <c r="B447" s="365">
        <v>45992</v>
      </c>
      <c r="C447" s="366" t="s">
        <v>515</v>
      </c>
      <c r="D447" s="367" t="str">
        <f>+VLOOKUP(C447,Foundation!$C$8:$D$525,2,FALSE)</f>
        <v>DA+0</v>
      </c>
      <c r="E447" s="367" t="str">
        <f>+VLOOKUP(C447,Foundation!$C$8:$E$493,3,FALSE)</f>
        <v>DRY</v>
      </c>
      <c r="F447" s="349">
        <v>46016</v>
      </c>
      <c r="G447" s="349">
        <v>46021</v>
      </c>
      <c r="H447" s="372" t="s">
        <v>1624</v>
      </c>
      <c r="I447" s="380"/>
      <c r="J447" s="682">
        <f t="shared" si="159"/>
        <v>37.504372000000004</v>
      </c>
      <c r="K447" s="372" t="s">
        <v>1391</v>
      </c>
      <c r="M447" s="637">
        <f t="shared" si="115"/>
        <v>5</v>
      </c>
    </row>
    <row r="448" spans="1:13" x14ac:dyDescent="0.2">
      <c r="A448" s="371">
        <f>+SUBTOTAL(3,$G$7:$G448)</f>
        <v>442</v>
      </c>
      <c r="B448" s="365">
        <v>45992</v>
      </c>
      <c r="C448" s="366" t="s">
        <v>201</v>
      </c>
      <c r="D448" s="367" t="str">
        <f>+VLOOKUP(C448,Foundation!$C$8:$D$525,2,FALSE)</f>
        <v>DA+3</v>
      </c>
      <c r="E448" s="367" t="str">
        <f>+VLOOKUP(C448,Foundation!$C$8:$E$493,3,FALSE)</f>
        <v>DRY</v>
      </c>
      <c r="F448" s="349">
        <v>46017</v>
      </c>
      <c r="G448" s="349">
        <v>46021</v>
      </c>
      <c r="H448" s="372" t="s">
        <v>890</v>
      </c>
      <c r="I448" s="380"/>
      <c r="J448" s="682">
        <f t="shared" si="159"/>
        <v>38.847605999999992</v>
      </c>
      <c r="K448" s="372" t="s">
        <v>1391</v>
      </c>
      <c r="M448" s="637">
        <f t="shared" si="115"/>
        <v>4</v>
      </c>
    </row>
    <row r="449" spans="1:13" x14ac:dyDescent="0.2">
      <c r="A449" s="371">
        <f>+SUBTOTAL(3,$G$7:$G449)</f>
        <v>443</v>
      </c>
      <c r="B449" s="365">
        <v>45992</v>
      </c>
      <c r="C449" s="366" t="s">
        <v>157</v>
      </c>
      <c r="D449" s="367" t="str">
        <f>+VLOOKUP(C449,Foundation!$C$8:$D$525,2,FALSE)</f>
        <v>DA+3</v>
      </c>
      <c r="E449" s="367" t="str">
        <f>+VLOOKUP(C449,Foundation!$C$8:$E$493,3,FALSE)</f>
        <v>DRY</v>
      </c>
      <c r="F449" s="349">
        <v>46016</v>
      </c>
      <c r="G449" s="349">
        <v>46022</v>
      </c>
      <c r="H449" s="372" t="s">
        <v>1597</v>
      </c>
      <c r="I449" s="380"/>
      <c r="J449" s="682">
        <f t="shared" ref="J449:J451" si="160">+VLOOKUP(D449,$AB$7:$AC$35,2,FALSE)</f>
        <v>38.847605999999992</v>
      </c>
      <c r="K449" s="372" t="s">
        <v>1391</v>
      </c>
      <c r="M449" s="637">
        <f t="shared" si="115"/>
        <v>6</v>
      </c>
    </row>
    <row r="450" spans="1:13" x14ac:dyDescent="0.2">
      <c r="A450" s="371">
        <f>+SUBTOTAL(3,$G$7:$G450)</f>
        <v>444</v>
      </c>
      <c r="B450" s="365">
        <v>45992</v>
      </c>
      <c r="C450" s="366" t="s">
        <v>491</v>
      </c>
      <c r="D450" s="367" t="str">
        <f>+VLOOKUP(C450,Foundation!$C$8:$D$525,2,FALSE)</f>
        <v>DC2+0</v>
      </c>
      <c r="E450" s="367" t="str">
        <f>+VLOOKUP(C450,Foundation!$C$8:$E$493,3,FALSE)</f>
        <v>Sandy</v>
      </c>
      <c r="F450" s="349">
        <v>46008</v>
      </c>
      <c r="G450" s="349">
        <v>46022</v>
      </c>
      <c r="H450" s="372" t="s">
        <v>1478</v>
      </c>
      <c r="I450" s="380"/>
      <c r="J450" s="682">
        <f t="shared" si="160"/>
        <v>66.381106999999986</v>
      </c>
      <c r="K450" s="372" t="s">
        <v>1391</v>
      </c>
      <c r="M450" s="637">
        <f t="shared" si="115"/>
        <v>14</v>
      </c>
    </row>
    <row r="451" spans="1:13" x14ac:dyDescent="0.2">
      <c r="A451" s="371">
        <f>+SUBTOTAL(3,$G$7:$G451)</f>
        <v>445</v>
      </c>
      <c r="B451" s="365">
        <v>45992</v>
      </c>
      <c r="C451" s="366" t="s">
        <v>28</v>
      </c>
      <c r="D451" s="367" t="str">
        <f>+VLOOKUP(C451,Foundation!$C$8:$D$525,2,FALSE)</f>
        <v>DA+6</v>
      </c>
      <c r="E451" s="367" t="str">
        <f>+VLOOKUP(C451,Foundation!$C$8:$E$493,3,FALSE)</f>
        <v>Sandy</v>
      </c>
      <c r="F451" s="349">
        <v>46014</v>
      </c>
      <c r="G451" s="349">
        <v>46022</v>
      </c>
      <c r="H451" s="372" t="s">
        <v>1438</v>
      </c>
      <c r="I451" s="380"/>
      <c r="J451" s="682">
        <f t="shared" si="160"/>
        <v>45.413028000000004</v>
      </c>
      <c r="K451" s="372" t="s">
        <v>1391</v>
      </c>
      <c r="M451" s="637">
        <f t="shared" si="115"/>
        <v>8</v>
      </c>
    </row>
    <row r="452" spans="1:13" x14ac:dyDescent="0.2">
      <c r="A452" s="371">
        <f>+SUBTOTAL(3,$G$7:$G452)</f>
        <v>446</v>
      </c>
      <c r="B452" s="365">
        <v>45992</v>
      </c>
      <c r="C452" s="366" t="s">
        <v>529</v>
      </c>
      <c r="D452" s="367" t="str">
        <f>+VLOOKUP(C452,Foundation!$C$8:$D$525,2,FALSE)</f>
        <v>DA+6</v>
      </c>
      <c r="E452" s="367" t="str">
        <f>+VLOOKUP(C452,Foundation!$C$8:$E$493,3,FALSE)</f>
        <v>Sandy</v>
      </c>
      <c r="F452" s="349">
        <v>46018</v>
      </c>
      <c r="G452" s="349">
        <v>46022</v>
      </c>
      <c r="H452" s="372" t="s">
        <v>1482</v>
      </c>
      <c r="I452" s="380"/>
      <c r="J452" s="682">
        <f t="shared" ref="J452" si="161">+VLOOKUP(D452,$AB$7:$AC$35,2,FALSE)</f>
        <v>45.413028000000004</v>
      </c>
      <c r="K452" s="372" t="s">
        <v>1391</v>
      </c>
      <c r="M452" s="637">
        <f t="shared" si="115"/>
        <v>4</v>
      </c>
    </row>
    <row r="453" spans="1:13" x14ac:dyDescent="0.2">
      <c r="A453" s="371">
        <f>+SUBTOTAL(3,$G$7:$G453)</f>
        <v>447</v>
      </c>
      <c r="B453" s="365">
        <v>45992</v>
      </c>
      <c r="C453" s="366" t="s">
        <v>54</v>
      </c>
      <c r="D453" s="367" t="str">
        <f>+VLOOKUP(C453,Foundation!$C$8:$D$525,2,FALSE)</f>
        <v>DA+9</v>
      </c>
      <c r="E453" s="367" t="str">
        <f>+VLOOKUP(C453,Foundation!$C$8:$E$493,3,FALSE)</f>
        <v>DRY</v>
      </c>
      <c r="F453" s="349">
        <v>46018</v>
      </c>
      <c r="G453" s="349">
        <v>46022</v>
      </c>
      <c r="H453" s="372" t="s">
        <v>1375</v>
      </c>
      <c r="I453" s="380"/>
      <c r="J453" s="682">
        <f t="shared" ref="J453" si="162">+VLOOKUP(D453,$AB$7:$AC$35,2,FALSE)</f>
        <v>47.184350000000002</v>
      </c>
      <c r="K453" s="372" t="s">
        <v>1391</v>
      </c>
      <c r="M453" s="637">
        <f t="shared" si="115"/>
        <v>4</v>
      </c>
    </row>
    <row r="454" spans="1:13" x14ac:dyDescent="0.2">
      <c r="A454" s="371">
        <f>+SUBTOTAL(3,$G$7:$G454)</f>
        <v>448</v>
      </c>
      <c r="B454" s="365">
        <v>45992</v>
      </c>
      <c r="C454" s="366" t="s">
        <v>474</v>
      </c>
      <c r="D454" s="367" t="str">
        <f>+VLOOKUP(C454,Foundation!$C$8:$D$525,2,FALSE)</f>
        <v>DB1+0</v>
      </c>
      <c r="E454" s="367" t="str">
        <f>+VLOOKUP(C454,Foundation!$C$8:$E$493,3,FALSE)</f>
        <v>Sandy</v>
      </c>
      <c r="F454" s="349">
        <v>45986</v>
      </c>
      <c r="G454" s="349">
        <v>46022</v>
      </c>
      <c r="H454" s="372" t="s">
        <v>591</v>
      </c>
      <c r="I454" s="380"/>
      <c r="J454" s="682">
        <f t="shared" ref="J454" si="163">+VLOOKUP(D454,$AB$7:$AC$35,2,FALSE)</f>
        <v>57.597240999999997</v>
      </c>
      <c r="K454" s="372" t="s">
        <v>1391</v>
      </c>
      <c r="M454" s="637">
        <f t="shared" si="115"/>
        <v>36</v>
      </c>
    </row>
    <row r="455" spans="1:13" x14ac:dyDescent="0.2">
      <c r="A455" s="371">
        <f>+SUBTOTAL(3,$G$7:$G455)</f>
        <v>449</v>
      </c>
      <c r="B455" s="365">
        <v>46023</v>
      </c>
      <c r="C455" s="366" t="s">
        <v>69</v>
      </c>
      <c r="D455" s="367" t="str">
        <f>+VLOOKUP(C455,Foundation!$C$8:$D$525,2,FALSE)</f>
        <v>DA+0</v>
      </c>
      <c r="E455" s="367" t="str">
        <f>+VLOOKUP(C455,Foundation!$C$8:$E$493,3,FALSE)</f>
        <v>Sandy</v>
      </c>
      <c r="F455" s="349">
        <v>45995</v>
      </c>
      <c r="G455" s="349">
        <v>46027</v>
      </c>
      <c r="H455" s="372" t="s">
        <v>1622</v>
      </c>
      <c r="I455" s="380"/>
      <c r="J455" s="682">
        <f t="shared" ref="J455" si="164">+VLOOKUP(D455,$AB$7:$AC$35,2,FALSE)</f>
        <v>37.504372000000004</v>
      </c>
      <c r="K455" s="372" t="s">
        <v>1391</v>
      </c>
      <c r="M455" s="637">
        <f t="shared" si="115"/>
        <v>32</v>
      </c>
    </row>
    <row r="456" spans="1:13" x14ac:dyDescent="0.2">
      <c r="A456" s="371">
        <f>+SUBTOTAL(3,$G$7:$G456)</f>
        <v>450</v>
      </c>
      <c r="B456" s="365">
        <v>46023</v>
      </c>
      <c r="C456" s="366" t="s">
        <v>513</v>
      </c>
      <c r="D456" s="367" t="str">
        <f>+VLOOKUP(C456,Foundation!$C$8:$D$525,2,FALSE)</f>
        <v>DA+0</v>
      </c>
      <c r="E456" s="367" t="str">
        <f>+VLOOKUP(C456,Foundation!$C$8:$E$493,3,FALSE)</f>
        <v>DRY</v>
      </c>
      <c r="F456" s="349">
        <v>46022</v>
      </c>
      <c r="G456" s="349">
        <v>46029</v>
      </c>
      <c r="H456" s="372" t="s">
        <v>1624</v>
      </c>
      <c r="I456" s="380"/>
      <c r="J456" s="682">
        <f t="shared" ref="J456:J457" si="165">+VLOOKUP(D456,$AB$7:$AC$35,2,FALSE)</f>
        <v>37.504372000000004</v>
      </c>
      <c r="K456" s="372" t="s">
        <v>1391</v>
      </c>
      <c r="M456" s="637">
        <f t="shared" ref="M456:M475" si="166">G456-F456</f>
        <v>7</v>
      </c>
    </row>
    <row r="457" spans="1:13" x14ac:dyDescent="0.2">
      <c r="A457" s="371">
        <f>+SUBTOTAL(3,$G$7:$G457)</f>
        <v>451</v>
      </c>
      <c r="B457" s="365">
        <v>46023</v>
      </c>
      <c r="C457" s="366" t="s">
        <v>189</v>
      </c>
      <c r="D457" s="367" t="str">
        <f>+VLOOKUP(C457,Foundation!$C$8:$D$525,2,FALSE)</f>
        <v>DA+3</v>
      </c>
      <c r="E457" s="367" t="str">
        <f>+VLOOKUP(C457,Foundation!$C$8:$E$493,3,FALSE)</f>
        <v>DFR</v>
      </c>
      <c r="F457" s="349">
        <v>46019</v>
      </c>
      <c r="G457" s="349">
        <v>46029</v>
      </c>
      <c r="H457" s="372" t="s">
        <v>893</v>
      </c>
      <c r="I457" s="380"/>
      <c r="J457" s="682">
        <f t="shared" si="165"/>
        <v>38.847605999999992</v>
      </c>
      <c r="K457" s="372" t="s">
        <v>1391</v>
      </c>
      <c r="M457" s="637">
        <f t="shared" si="166"/>
        <v>10</v>
      </c>
    </row>
    <row r="458" spans="1:13" x14ac:dyDescent="0.2">
      <c r="A458" s="371">
        <f>+SUBTOTAL(3,$G$7:$G458)</f>
        <v>452</v>
      </c>
      <c r="B458" s="365">
        <v>46023</v>
      </c>
      <c r="C458" s="366" t="s">
        <v>192</v>
      </c>
      <c r="D458" s="367" t="str">
        <f>+VLOOKUP(C458,Foundation!$C$8:$D$525,2,FALSE)</f>
        <v>DA+6</v>
      </c>
      <c r="E458" s="367" t="str">
        <f>+VLOOKUP(C458,Foundation!$C$8:$E$493,3,FALSE)</f>
        <v>Sandy</v>
      </c>
      <c r="F458" s="349">
        <v>46020</v>
      </c>
      <c r="G458" s="349">
        <v>46030</v>
      </c>
      <c r="H458" s="372" t="s">
        <v>891</v>
      </c>
      <c r="I458" s="380"/>
      <c r="J458" s="682">
        <f t="shared" ref="J458" si="167">+VLOOKUP(D458,$AB$7:$AC$35,2,FALSE)</f>
        <v>45.413028000000004</v>
      </c>
      <c r="K458" s="372" t="s">
        <v>1391</v>
      </c>
      <c r="M458" s="637">
        <f t="shared" si="166"/>
        <v>10</v>
      </c>
    </row>
    <row r="459" spans="1:13" x14ac:dyDescent="0.2">
      <c r="A459" s="371">
        <f>+SUBTOTAL(3,$G$7:$G459)</f>
        <v>453</v>
      </c>
      <c r="B459" s="365">
        <v>46023</v>
      </c>
      <c r="C459" s="366" t="s">
        <v>52</v>
      </c>
      <c r="D459" s="367" t="str">
        <f>+VLOOKUP(C459,Foundation!$C$8:$D$525,2,FALSE)</f>
        <v>DA+9</v>
      </c>
      <c r="E459" s="367" t="str">
        <f>+VLOOKUP(C459,Foundation!$C$8:$E$493,3,FALSE)</f>
        <v>Sandy</v>
      </c>
      <c r="F459" s="349">
        <v>46025</v>
      </c>
      <c r="G459" s="349">
        <v>46031</v>
      </c>
      <c r="H459" s="372" t="s">
        <v>1375</v>
      </c>
      <c r="I459" s="380"/>
      <c r="J459" s="682">
        <f t="shared" ref="J459:J460" si="168">+VLOOKUP(D459,$AB$7:$AC$35,2,FALSE)</f>
        <v>47.184350000000002</v>
      </c>
      <c r="K459" s="372" t="s">
        <v>1391</v>
      </c>
      <c r="M459" s="637">
        <f t="shared" si="166"/>
        <v>6</v>
      </c>
    </row>
    <row r="460" spans="1:13" x14ac:dyDescent="0.2">
      <c r="A460" s="371">
        <f>+SUBTOTAL(3,$G$7:$G460)</f>
        <v>454</v>
      </c>
      <c r="B460" s="365">
        <v>46023</v>
      </c>
      <c r="C460" s="366" t="s">
        <v>531</v>
      </c>
      <c r="D460" s="367" t="str">
        <f>+VLOOKUP(C460,Foundation!$C$8:$D$525,2,FALSE)</f>
        <v>DA+6</v>
      </c>
      <c r="E460" s="367" t="str">
        <f>+VLOOKUP(C460,Foundation!$C$8:$E$493,3,FALSE)</f>
        <v>Sandy</v>
      </c>
      <c r="F460" s="349">
        <v>46025</v>
      </c>
      <c r="G460" s="349">
        <v>46031</v>
      </c>
      <c r="H460" s="372" t="s">
        <v>1482</v>
      </c>
      <c r="I460" s="380"/>
      <c r="J460" s="682">
        <f t="shared" si="168"/>
        <v>45.413028000000004</v>
      </c>
      <c r="K460" s="372" t="s">
        <v>1391</v>
      </c>
      <c r="M460" s="637">
        <f t="shared" si="166"/>
        <v>6</v>
      </c>
    </row>
    <row r="461" spans="1:13" x14ac:dyDescent="0.2">
      <c r="A461" s="371">
        <f>+SUBTOTAL(3,$G$7:$G461)</f>
        <v>455</v>
      </c>
      <c r="B461" s="365">
        <v>46023</v>
      </c>
      <c r="C461" s="366" t="s">
        <v>183</v>
      </c>
      <c r="D461" s="367" t="str">
        <f>+VLOOKUP(C461,Foundation!$C$8:$D$525,2,FALSE)</f>
        <v>DA+6</v>
      </c>
      <c r="E461" s="367" t="str">
        <f>+VLOOKUP(C461,Foundation!$C$8:$E$493,3,FALSE)</f>
        <v>Sandy</v>
      </c>
      <c r="F461" s="349">
        <v>45994</v>
      </c>
      <c r="G461" s="349">
        <v>46033</v>
      </c>
      <c r="H461" s="372" t="s">
        <v>890</v>
      </c>
      <c r="I461" s="380"/>
      <c r="J461" s="682">
        <f t="shared" ref="J461" si="169">+VLOOKUP(D461,$AB$7:$AC$35,2,FALSE)</f>
        <v>45.413028000000004</v>
      </c>
      <c r="K461" s="372" t="s">
        <v>1391</v>
      </c>
      <c r="M461" s="637">
        <f t="shared" si="166"/>
        <v>39</v>
      </c>
    </row>
    <row r="462" spans="1:13" x14ac:dyDescent="0.2">
      <c r="A462" s="371">
        <f>+SUBTOTAL(3,$G$7:$G462)</f>
        <v>456</v>
      </c>
      <c r="B462" s="365">
        <v>46023</v>
      </c>
      <c r="C462" s="366" t="s">
        <v>180</v>
      </c>
      <c r="D462" s="367" t="str">
        <f>+VLOOKUP(C462,Foundation!$C$8:$D$525,2,FALSE)</f>
        <v>DA+0</v>
      </c>
      <c r="E462" s="367" t="str">
        <f>+VLOOKUP(C462,Foundation!$C$8:$E$493,3,FALSE)</f>
        <v>DRY</v>
      </c>
      <c r="F462" s="349">
        <v>46028</v>
      </c>
      <c r="G462" s="349">
        <v>46035</v>
      </c>
      <c r="H462" s="372" t="s">
        <v>890</v>
      </c>
      <c r="I462" s="380"/>
      <c r="J462" s="682">
        <f t="shared" ref="J462" si="170">+VLOOKUP(D462,$AB$7:$AC$35,2,FALSE)</f>
        <v>37.504372000000004</v>
      </c>
      <c r="K462" s="372" t="s">
        <v>1391</v>
      </c>
      <c r="M462" s="637">
        <f t="shared" si="166"/>
        <v>7</v>
      </c>
    </row>
    <row r="463" spans="1:13" x14ac:dyDescent="0.2">
      <c r="A463" s="371">
        <f>+SUBTOTAL(3,$G$7:$G463)</f>
        <v>457</v>
      </c>
      <c r="B463" s="365">
        <v>46023</v>
      </c>
      <c r="C463" s="366" t="s">
        <v>494</v>
      </c>
      <c r="D463" s="367" t="str">
        <f>+VLOOKUP(C463,Foundation!$C$8:$D$525,2,FALSE)</f>
        <v>DA+0</v>
      </c>
      <c r="E463" s="367" t="str">
        <f>+VLOOKUP(C463,Foundation!$C$8:$E$493,3,FALSE)</f>
        <v>DRY</v>
      </c>
      <c r="F463" s="349">
        <v>46025</v>
      </c>
      <c r="G463" s="349">
        <v>46036</v>
      </c>
      <c r="H463" s="372" t="s">
        <v>1478</v>
      </c>
      <c r="I463" s="380"/>
      <c r="J463" s="682">
        <f t="shared" ref="J463" si="171">+VLOOKUP(D463,$AB$7:$AC$35,2,FALSE)</f>
        <v>37.504372000000004</v>
      </c>
      <c r="K463" s="372" t="s">
        <v>1391</v>
      </c>
      <c r="M463" s="637">
        <f t="shared" si="166"/>
        <v>11</v>
      </c>
    </row>
    <row r="464" spans="1:13" x14ac:dyDescent="0.2">
      <c r="A464" s="371">
        <f>+SUBTOTAL(3,$G$7:$G464)</f>
        <v>458</v>
      </c>
      <c r="B464" s="365">
        <v>46023</v>
      </c>
      <c r="C464" s="366" t="s">
        <v>179</v>
      </c>
      <c r="D464" s="367" t="str">
        <f>+VLOOKUP(C464,Foundation!$C$8:$D$525,2,FALSE)</f>
        <v>DA+3</v>
      </c>
      <c r="E464" s="367" t="str">
        <f>+VLOOKUP(C464,Foundation!$C$8:$E$493,3,FALSE)</f>
        <v>DRY</v>
      </c>
      <c r="F464" s="349">
        <v>46036</v>
      </c>
      <c r="G464" s="349">
        <v>46040</v>
      </c>
      <c r="H464" s="372" t="s">
        <v>890</v>
      </c>
      <c r="I464" s="380"/>
      <c r="J464" s="682">
        <f t="shared" ref="J464" si="172">+VLOOKUP(D464,$AB$7:$AC$35,2,FALSE)</f>
        <v>38.847605999999992</v>
      </c>
      <c r="K464" s="372" t="s">
        <v>1391</v>
      </c>
      <c r="M464" s="637">
        <f t="shared" si="166"/>
        <v>4</v>
      </c>
    </row>
    <row r="465" spans="1:13" x14ac:dyDescent="0.2">
      <c r="A465" s="371">
        <f>+SUBTOTAL(3,$G$7:$G465)</f>
        <v>459</v>
      </c>
      <c r="B465" s="365">
        <v>46023</v>
      </c>
      <c r="C465" s="366" t="s">
        <v>34</v>
      </c>
      <c r="D465" s="367" t="str">
        <f>+VLOOKUP(C465,Foundation!$C$8:$D$525,2,FALSE)</f>
        <v>DC1+6</v>
      </c>
      <c r="E465" s="367" t="str">
        <f>+VLOOKUP(C465,Foundation!$C$8:$E$493,3,FALSE)</f>
        <v>DRY</v>
      </c>
      <c r="F465" s="349">
        <v>46044</v>
      </c>
      <c r="G465" s="349">
        <v>46052</v>
      </c>
      <c r="H465" s="372" t="s">
        <v>890</v>
      </c>
      <c r="I465" s="380"/>
      <c r="J465" s="682">
        <f t="shared" ref="J465" si="173">+VLOOKUP(D465,$AB$7:$AC$35,2,FALSE)</f>
        <v>78.132046999999986</v>
      </c>
      <c r="K465" s="372" t="s">
        <v>1391</v>
      </c>
      <c r="M465" s="637">
        <f t="shared" si="166"/>
        <v>8</v>
      </c>
    </row>
    <row r="466" spans="1:13" x14ac:dyDescent="0.2">
      <c r="A466" s="371">
        <f>+SUBTOTAL(3,$G$7:$G466)</f>
        <v>460</v>
      </c>
      <c r="B466" s="365">
        <v>46054</v>
      </c>
      <c r="C466" s="366" t="s">
        <v>61</v>
      </c>
      <c r="D466" s="367" t="str">
        <f>+VLOOKUP(C466,Foundation!$C$8:$D$525,2,FALSE)</f>
        <v>DA+6</v>
      </c>
      <c r="E466" s="367" t="str">
        <f>+VLOOKUP(C466,Foundation!$C$8:$E$493,3,FALSE)</f>
        <v>Sandy</v>
      </c>
      <c r="F466" s="349">
        <v>46052</v>
      </c>
      <c r="G466" s="349">
        <v>46059</v>
      </c>
      <c r="H466" s="372" t="s">
        <v>890</v>
      </c>
      <c r="I466" s="380"/>
      <c r="J466" s="682">
        <f t="shared" ref="J466" si="174">+VLOOKUP(D466,$AB$7:$AC$35,2,FALSE)</f>
        <v>45.413028000000004</v>
      </c>
      <c r="K466" s="372" t="s">
        <v>1391</v>
      </c>
      <c r="M466" s="637">
        <f t="shared" si="166"/>
        <v>7</v>
      </c>
    </row>
    <row r="467" spans="1:13" x14ac:dyDescent="0.2">
      <c r="A467" s="371">
        <f>+SUBTOTAL(3,$G$7:$G467)</f>
        <v>461</v>
      </c>
      <c r="B467" s="365">
        <v>46054</v>
      </c>
      <c r="C467" s="366" t="s">
        <v>466</v>
      </c>
      <c r="D467" s="367" t="str">
        <f>+VLOOKUP(C467,Foundation!$C$8:$D$525,2,FALSE)</f>
        <v>DA+0</v>
      </c>
      <c r="E467" s="367" t="str">
        <f>+VLOOKUP(C467,Foundation!$C$8:$E$493,3,FALSE)</f>
        <v>DFR</v>
      </c>
      <c r="F467" s="349">
        <v>46069</v>
      </c>
      <c r="G467" s="349">
        <v>46072</v>
      </c>
      <c r="H467" s="372" t="s">
        <v>1375</v>
      </c>
      <c r="I467" s="380"/>
      <c r="J467" s="682">
        <f t="shared" ref="J467" si="175">+VLOOKUP(D467,$AB$7:$AC$35,2,FALSE)</f>
        <v>37.504372000000004</v>
      </c>
      <c r="K467" s="372" t="s">
        <v>1391</v>
      </c>
      <c r="M467" s="637">
        <f t="shared" si="166"/>
        <v>3</v>
      </c>
    </row>
    <row r="468" spans="1:13" x14ac:dyDescent="0.2">
      <c r="A468" s="371">
        <f>+SUBTOTAL(3,$G$7:$G468)</f>
        <v>462</v>
      </c>
      <c r="B468" s="365">
        <v>46054</v>
      </c>
      <c r="C468" s="366" t="s">
        <v>153</v>
      </c>
      <c r="D468" s="367" t="str">
        <f>+VLOOKUP(C468,Foundation!$C$8:$D$525,2,FALSE)</f>
        <v>DA+6</v>
      </c>
      <c r="E468" s="367" t="str">
        <f>+VLOOKUP(C468,Foundation!$C$8:$E$493,3,FALSE)</f>
        <v>DRY</v>
      </c>
      <c r="F468" s="349">
        <v>46070</v>
      </c>
      <c r="G468" s="349">
        <v>46075</v>
      </c>
      <c r="H468" s="372" t="s">
        <v>1482</v>
      </c>
      <c r="I468" s="380"/>
      <c r="J468" s="682">
        <f t="shared" ref="J468" si="176">+VLOOKUP(D468,$AB$7:$AC$35,2,FALSE)</f>
        <v>45.413028000000004</v>
      </c>
      <c r="K468" s="372" t="s">
        <v>1391</v>
      </c>
      <c r="M468" s="637">
        <f t="shared" si="166"/>
        <v>5</v>
      </c>
    </row>
    <row r="469" spans="1:13" x14ac:dyDescent="0.2">
      <c r="A469" s="371">
        <f>+SUBTOTAL(3,$G$7:$G469)</f>
        <v>463</v>
      </c>
      <c r="B469" s="365">
        <v>46054</v>
      </c>
      <c r="C469" s="366" t="s">
        <v>155</v>
      </c>
      <c r="D469" s="367" t="str">
        <f>+VLOOKUP(C469,Foundation!$C$8:$D$525,2,FALSE)</f>
        <v>DA+0</v>
      </c>
      <c r="E469" s="367" t="str">
        <f>+VLOOKUP(C469,Foundation!$C$8:$E$493,3,FALSE)</f>
        <v>DRY</v>
      </c>
      <c r="F469" s="349">
        <v>46072</v>
      </c>
      <c r="G469" s="349">
        <v>46077</v>
      </c>
      <c r="H469" s="372" t="s">
        <v>1375</v>
      </c>
      <c r="I469" s="380"/>
      <c r="J469" s="682">
        <f t="shared" ref="J469" si="177">+VLOOKUP(D469,$AB$7:$AC$35,2,FALSE)</f>
        <v>37.504372000000004</v>
      </c>
      <c r="K469" s="372" t="s">
        <v>1391</v>
      </c>
      <c r="M469" s="637">
        <f t="shared" si="166"/>
        <v>5</v>
      </c>
    </row>
    <row r="470" spans="1:13" x14ac:dyDescent="0.2">
      <c r="A470" s="371">
        <f>+SUBTOTAL(3,$G$7:$G470)</f>
        <v>464</v>
      </c>
      <c r="B470" s="365">
        <v>46054</v>
      </c>
      <c r="C470" s="366" t="s">
        <v>151</v>
      </c>
      <c r="D470" s="367" t="str">
        <f>+VLOOKUP(C470,Foundation!$C$8:$D$525,2,FALSE)</f>
        <v>DA+3</v>
      </c>
      <c r="E470" s="367" t="str">
        <f>+VLOOKUP(C470,Foundation!$C$8:$E$493,3,FALSE)</f>
        <v>DRY</v>
      </c>
      <c r="F470" s="349">
        <v>46070</v>
      </c>
      <c r="G470" s="349">
        <v>46080</v>
      </c>
      <c r="H470" s="372" t="s">
        <v>1482</v>
      </c>
      <c r="I470" s="380"/>
      <c r="J470" s="682">
        <f t="shared" ref="J470:J471" si="178">+VLOOKUP(D470,$AB$7:$AC$35,2,FALSE)</f>
        <v>38.847605999999992</v>
      </c>
      <c r="K470" s="372" t="s">
        <v>1391</v>
      </c>
      <c r="M470" s="637">
        <f t="shared" si="166"/>
        <v>10</v>
      </c>
    </row>
    <row r="471" spans="1:13" x14ac:dyDescent="0.2">
      <c r="A471" s="371">
        <f>+SUBTOTAL(3,$G$7:$G471)</f>
        <v>465</v>
      </c>
      <c r="B471" s="365">
        <v>46054</v>
      </c>
      <c r="C471" s="366" t="s">
        <v>56</v>
      </c>
      <c r="D471" s="367" t="str">
        <f>+VLOOKUP(C471,Foundation!$C$8:$D$525,2,FALSE)</f>
        <v>DB1+0</v>
      </c>
      <c r="E471" s="367" t="str">
        <f>+VLOOKUP(C471,Foundation!$C$8:$E$493,3,FALSE)</f>
        <v>Sandy</v>
      </c>
      <c r="F471" s="349">
        <v>46069</v>
      </c>
      <c r="G471" s="349">
        <v>46081</v>
      </c>
      <c r="H471" s="372" t="s">
        <v>1478</v>
      </c>
      <c r="I471" s="380"/>
      <c r="J471" s="682">
        <f t="shared" si="178"/>
        <v>57.597240999999997</v>
      </c>
      <c r="K471" s="372" t="s">
        <v>1391</v>
      </c>
      <c r="M471" s="637">
        <f t="shared" si="166"/>
        <v>12</v>
      </c>
    </row>
    <row r="472" spans="1:13" x14ac:dyDescent="0.2">
      <c r="A472" s="371">
        <f>+SUBTOTAL(3,$G$7:$G472)</f>
        <v>466</v>
      </c>
      <c r="B472" s="365">
        <v>46082</v>
      </c>
      <c r="C472" s="366" t="s">
        <v>48</v>
      </c>
      <c r="D472" s="367" t="str">
        <f>+VLOOKUP(C472,Foundation!$C$8:$D$525,2,FALSE)</f>
        <v>DD60+3</v>
      </c>
      <c r="E472" s="367" t="str">
        <f>+VLOOKUP(C472,Foundation!$C$8:$E$493,3,FALSE)</f>
        <v>DRY</v>
      </c>
      <c r="F472" s="349">
        <v>46078</v>
      </c>
      <c r="G472" s="349">
        <v>46086</v>
      </c>
      <c r="H472" s="372" t="s">
        <v>890</v>
      </c>
      <c r="I472" s="380"/>
      <c r="J472" s="682">
        <f t="shared" ref="J472" si="179">+VLOOKUP(D472,$AB$7:$AC$35,2,FALSE)</f>
        <v>89.909625000000005</v>
      </c>
      <c r="K472" s="372" t="s">
        <v>1391</v>
      </c>
      <c r="M472" s="637">
        <f t="shared" si="166"/>
        <v>8</v>
      </c>
    </row>
    <row r="473" spans="1:13" x14ac:dyDescent="0.2">
      <c r="A473" s="371">
        <f>+SUBTOTAL(3,$G$7:$G473)</f>
        <v>467</v>
      </c>
      <c r="B473" s="365">
        <v>46082</v>
      </c>
      <c r="C473" s="366" t="s">
        <v>152</v>
      </c>
      <c r="D473" s="367" t="str">
        <f>+VLOOKUP(C473,Foundation!$C$8:$D$525,2,FALSE)</f>
        <v>DB1+0</v>
      </c>
      <c r="E473" s="367" t="str">
        <f>+VLOOKUP(C473,Foundation!$C$8:$E$493,3,FALSE)</f>
        <v>DRY</v>
      </c>
      <c r="F473" s="349">
        <v>46078</v>
      </c>
      <c r="G473" s="349">
        <v>46088</v>
      </c>
      <c r="H473" s="372" t="s">
        <v>1375</v>
      </c>
      <c r="I473" s="380"/>
      <c r="J473" s="682">
        <f t="shared" ref="J473" si="180">+VLOOKUP(D473,$AB$7:$AC$35,2,FALSE)</f>
        <v>57.597240999999997</v>
      </c>
      <c r="K473" s="372" t="s">
        <v>1391</v>
      </c>
      <c r="M473" s="637">
        <f t="shared" si="166"/>
        <v>10</v>
      </c>
    </row>
    <row r="474" spans="1:13" x14ac:dyDescent="0.2">
      <c r="A474" s="371">
        <f>+SUBTOTAL(3,$G$7:$G474)</f>
        <v>468</v>
      </c>
      <c r="B474" s="365">
        <v>46082</v>
      </c>
      <c r="C474" s="366" t="s">
        <v>482</v>
      </c>
      <c r="D474" s="367" t="str">
        <f>+VLOOKUP(C474,Foundation!$C$8:$D$525,2,FALSE)</f>
        <v>DA+3</v>
      </c>
      <c r="E474" s="367" t="str">
        <f>+VLOOKUP(C474,Foundation!$C$8:$E$493,3,FALSE)</f>
        <v>DRY</v>
      </c>
      <c r="F474" s="349">
        <v>46078</v>
      </c>
      <c r="G474" s="349">
        <v>46097</v>
      </c>
      <c r="H474" s="372" t="s">
        <v>890</v>
      </c>
      <c r="I474" s="380"/>
      <c r="J474" s="682">
        <f t="shared" ref="J474" si="181">+VLOOKUP(D474,$AB$7:$AC$35,2,FALSE)</f>
        <v>38.847605999999992</v>
      </c>
      <c r="K474" s="372" t="s">
        <v>1391</v>
      </c>
      <c r="M474" s="637">
        <f t="shared" si="166"/>
        <v>19</v>
      </c>
    </row>
    <row r="475" spans="1:13" x14ac:dyDescent="0.2">
      <c r="A475" s="371">
        <f>+SUBTOTAL(3,$G$7:$G475)</f>
        <v>469</v>
      </c>
      <c r="B475" s="365">
        <v>46082</v>
      </c>
      <c r="C475" s="366" t="s">
        <v>528</v>
      </c>
      <c r="D475" s="367" t="str">
        <f>+VLOOKUP(C475,Foundation!$C$8:$D$525,2,FALSE)</f>
        <v>DA+6</v>
      </c>
      <c r="E475" s="367" t="str">
        <f>+VLOOKUP(C475,Foundation!$C$8:$E$493,3,FALSE)</f>
        <v>Sandy</v>
      </c>
      <c r="F475" s="349">
        <v>46092</v>
      </c>
      <c r="G475" s="349">
        <v>46097</v>
      </c>
      <c r="H475" s="372" t="s">
        <v>890</v>
      </c>
      <c r="I475" s="380"/>
      <c r="J475" s="682">
        <f t="shared" ref="J475" si="182">+VLOOKUP(D475,$AB$7:$AC$35,2,FALSE)</f>
        <v>45.413028000000004</v>
      </c>
      <c r="K475" s="372" t="s">
        <v>1391</v>
      </c>
      <c r="M475" s="637">
        <f t="shared" si="166"/>
        <v>5</v>
      </c>
    </row>
    <row r="476" spans="1:13" x14ac:dyDescent="0.2">
      <c r="A476" s="371"/>
      <c r="B476" s="365"/>
      <c r="C476" s="366"/>
      <c r="D476" s="367"/>
      <c r="E476" s="367"/>
      <c r="F476" s="349"/>
      <c r="G476" s="349"/>
      <c r="H476" s="372"/>
      <c r="I476" s="380"/>
      <c r="J476" s="682"/>
      <c r="K476" s="372"/>
    </row>
    <row r="477" spans="1:13" x14ac:dyDescent="0.2">
      <c r="A477" s="371"/>
      <c r="B477" s="365"/>
      <c r="C477" s="366"/>
      <c r="D477" s="367"/>
      <c r="E477" s="367"/>
      <c r="F477" s="349"/>
      <c r="G477" s="349"/>
      <c r="H477" s="372"/>
      <c r="I477" s="380"/>
      <c r="J477" s="682"/>
      <c r="K477" s="372"/>
    </row>
    <row r="478" spans="1:13" s="635" customFormat="1" x14ac:dyDescent="0.2">
      <c r="A478" s="642"/>
      <c r="B478" s="643"/>
      <c r="C478" s="644"/>
      <c r="D478" s="645" t="s">
        <v>1189</v>
      </c>
      <c r="E478" s="645"/>
      <c r="F478" s="646" t="s">
        <v>6</v>
      </c>
      <c r="G478" s="646" t="s">
        <v>1165</v>
      </c>
      <c r="H478" s="647" t="s">
        <v>7</v>
      </c>
      <c r="I478" s="647"/>
      <c r="J478" s="647"/>
      <c r="K478" s="647" t="s">
        <v>1617</v>
      </c>
      <c r="L478" s="635" t="s">
        <v>1165</v>
      </c>
      <c r="M478" s="648" t="s">
        <v>1402</v>
      </c>
    </row>
    <row r="479" spans="1:13" s="719" customFormat="1" x14ac:dyDescent="0.2">
      <c r="A479" s="712"/>
      <c r="B479" s="713"/>
      <c r="C479" s="714"/>
      <c r="D479" s="720" t="s">
        <v>528</v>
      </c>
      <c r="E479" s="713"/>
      <c r="F479" s="715">
        <v>46092</v>
      </c>
      <c r="G479" s="713"/>
      <c r="H479" s="716" t="s">
        <v>1375</v>
      </c>
      <c r="I479" s="717"/>
      <c r="J479" s="717"/>
      <c r="K479" s="716" t="s">
        <v>1391</v>
      </c>
      <c r="L479" s="876"/>
      <c r="M479" s="718"/>
    </row>
    <row r="480" spans="1:13" x14ac:dyDescent="0.2">
      <c r="A480" s="383"/>
      <c r="B480" s="382"/>
      <c r="C480" s="379"/>
      <c r="D480" s="859"/>
      <c r="E480" s="382"/>
      <c r="F480" s="349"/>
      <c r="G480" s="382"/>
      <c r="H480" s="381" t="s">
        <v>890</v>
      </c>
      <c r="I480" s="384"/>
      <c r="J480" s="384"/>
      <c r="K480" s="716" t="s">
        <v>1391</v>
      </c>
      <c r="L480" s="357" t="s">
        <v>2282</v>
      </c>
    </row>
    <row r="481" spans="1:11" x14ac:dyDescent="0.2">
      <c r="A481" s="383"/>
      <c r="B481" s="382"/>
      <c r="C481" s="379"/>
      <c r="D481" s="859" t="s">
        <v>46</v>
      </c>
      <c r="E481" s="382"/>
      <c r="F481" s="349">
        <v>46083</v>
      </c>
      <c r="G481" s="382"/>
      <c r="H481" s="381" t="s">
        <v>1482</v>
      </c>
      <c r="I481" s="384"/>
      <c r="J481" s="384"/>
      <c r="K481" s="716" t="s">
        <v>1391</v>
      </c>
    </row>
    <row r="482" spans="1:11" x14ac:dyDescent="0.2">
      <c r="A482" s="383"/>
      <c r="B482" s="382"/>
      <c r="C482" s="379"/>
      <c r="D482" s="382"/>
      <c r="E482" s="382"/>
      <c r="F482" s="382"/>
      <c r="G482" s="382"/>
      <c r="H482" s="381"/>
      <c r="I482" s="384"/>
      <c r="J482" s="384"/>
      <c r="K482" s="381"/>
    </row>
    <row r="483" spans="1:11" x14ac:dyDescent="0.2">
      <c r="A483" s="383"/>
      <c r="B483" s="382"/>
      <c r="C483" s="379"/>
      <c r="D483" s="382"/>
      <c r="E483" s="382"/>
      <c r="F483" s="382"/>
      <c r="G483" s="382"/>
      <c r="H483" s="381"/>
      <c r="I483" s="384"/>
      <c r="J483" s="384"/>
      <c r="K483" s="381"/>
    </row>
    <row r="484" spans="1:11" x14ac:dyDescent="0.2">
      <c r="A484" s="383"/>
      <c r="B484" s="382"/>
      <c r="C484" s="379"/>
      <c r="D484" s="382"/>
      <c r="E484" s="382"/>
      <c r="F484" s="382"/>
      <c r="G484" s="382"/>
      <c r="H484" s="381"/>
      <c r="I484" s="384"/>
      <c r="J484" s="384"/>
      <c r="K484" s="381"/>
    </row>
    <row r="485" spans="1:11" x14ac:dyDescent="0.2">
      <c r="A485" s="383"/>
      <c r="B485" s="382"/>
      <c r="C485" s="379"/>
      <c r="D485" s="382"/>
      <c r="E485" s="382"/>
      <c r="F485" s="382"/>
      <c r="G485" s="382"/>
      <c r="H485" s="381"/>
      <c r="I485" s="384"/>
      <c r="J485" s="384"/>
      <c r="K485" s="381"/>
    </row>
    <row r="486" spans="1:11" x14ac:dyDescent="0.2">
      <c r="A486" s="383"/>
      <c r="B486" s="382"/>
      <c r="C486" s="379"/>
      <c r="D486" s="382"/>
      <c r="E486" s="382"/>
      <c r="F486" s="382"/>
      <c r="G486" s="382"/>
      <c r="H486" s="381"/>
      <c r="I486" s="384"/>
      <c r="J486" s="384"/>
      <c r="K486" s="381"/>
    </row>
    <row r="487" spans="1:11" x14ac:dyDescent="0.2">
      <c r="A487" s="383"/>
      <c r="B487" s="382"/>
      <c r="C487" s="379"/>
      <c r="D487" s="382"/>
      <c r="E487" s="382"/>
      <c r="F487" s="382"/>
      <c r="G487" s="382"/>
      <c r="H487" s="381"/>
      <c r="I487" s="384"/>
      <c r="J487" s="384"/>
      <c r="K487" s="381"/>
    </row>
    <row r="488" spans="1:11" x14ac:dyDescent="0.2">
      <c r="A488" s="383"/>
      <c r="B488" s="382"/>
      <c r="C488" s="379"/>
      <c r="D488" s="382"/>
      <c r="E488" s="382"/>
      <c r="F488" s="382"/>
      <c r="G488" s="382"/>
      <c r="H488" s="381"/>
      <c r="I488" s="384"/>
      <c r="J488" s="384"/>
      <c r="K488" s="381"/>
    </row>
    <row r="489" spans="1:11" x14ac:dyDescent="0.2">
      <c r="A489" s="383"/>
      <c r="B489" s="382"/>
      <c r="C489" s="379"/>
      <c r="D489" s="382"/>
      <c r="E489" s="382"/>
      <c r="F489" s="382"/>
      <c r="G489" s="382"/>
      <c r="H489" s="381"/>
      <c r="I489" s="384"/>
      <c r="J489" s="384"/>
      <c r="K489" s="381"/>
    </row>
    <row r="490" spans="1:11" x14ac:dyDescent="0.2">
      <c r="A490" s="383"/>
      <c r="B490" s="382"/>
      <c r="C490" s="379"/>
      <c r="D490" s="382"/>
      <c r="E490" s="382"/>
      <c r="F490" s="382"/>
      <c r="G490" s="382"/>
      <c r="H490" s="381"/>
      <c r="I490" s="384"/>
      <c r="J490" s="384"/>
      <c r="K490" s="381"/>
    </row>
    <row r="491" spans="1:11" x14ac:dyDescent="0.2">
      <c r="A491" s="383"/>
      <c r="B491" s="382"/>
      <c r="C491" s="379"/>
      <c r="D491" s="382"/>
      <c r="E491" s="382"/>
      <c r="F491" s="382"/>
      <c r="G491" s="382"/>
      <c r="H491" s="381"/>
      <c r="I491" s="384"/>
      <c r="J491" s="384"/>
      <c r="K491" s="381"/>
    </row>
    <row r="492" spans="1:11" x14ac:dyDescent="0.2">
      <c r="A492" s="383"/>
      <c r="B492" s="382"/>
      <c r="C492" s="379"/>
      <c r="D492" s="382"/>
      <c r="E492" s="382"/>
      <c r="F492" s="382"/>
      <c r="G492" s="382"/>
      <c r="H492" s="381"/>
      <c r="I492" s="384"/>
      <c r="J492" s="384"/>
      <c r="K492" s="381"/>
    </row>
    <row r="493" spans="1:11" x14ac:dyDescent="0.2">
      <c r="A493" s="383"/>
      <c r="B493" s="382"/>
      <c r="C493" s="379"/>
      <c r="D493" s="382"/>
      <c r="E493" s="382"/>
      <c r="F493" s="382"/>
      <c r="G493" s="382"/>
      <c r="H493" s="381"/>
      <c r="I493" s="384"/>
      <c r="J493" s="384"/>
      <c r="K493" s="381"/>
    </row>
    <row r="494" spans="1:11" x14ac:dyDescent="0.2">
      <c r="A494" s="383"/>
      <c r="B494" s="382"/>
      <c r="C494" s="379"/>
      <c r="D494" s="382"/>
      <c r="E494" s="382"/>
      <c r="F494" s="382"/>
      <c r="G494" s="382"/>
      <c r="H494" s="381"/>
      <c r="I494" s="384"/>
      <c r="J494" s="384"/>
      <c r="K494" s="381"/>
    </row>
    <row r="495" spans="1:11" x14ac:dyDescent="0.2">
      <c r="A495" s="383"/>
      <c r="B495" s="382"/>
      <c r="C495" s="379"/>
      <c r="D495" s="382"/>
      <c r="E495" s="382"/>
      <c r="F495" s="382"/>
      <c r="G495" s="382"/>
      <c r="H495" s="381"/>
      <c r="I495" s="384"/>
      <c r="J495" s="384"/>
      <c r="K495" s="381"/>
    </row>
    <row r="496" spans="1:11"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ht="13.5" thickBot="1" x14ac:dyDescent="0.25">
      <c r="A646" s="385"/>
      <c r="B646" s="386"/>
      <c r="C646" s="387"/>
      <c r="D646" s="388"/>
      <c r="E646" s="388"/>
      <c r="F646" s="388"/>
      <c r="G646" s="388"/>
      <c r="H646" s="389"/>
      <c r="I646" s="390"/>
      <c r="J646" s="390"/>
      <c r="K646" s="389"/>
    </row>
    <row r="647" spans="1:11" ht="13.5" thickTop="1" x14ac:dyDescent="0.2"/>
  </sheetData>
  <autoFilter ref="A4:U478" xr:uid="{B2F43F34-D5BF-47F4-AA9C-4A420D7D6691}"/>
  <conditionalFormatting sqref="C1:C1048576">
    <cfRule type="duplicateValues" dxfId="168" priority="3"/>
    <cfRule type="duplicateValues" dxfId="167" priority="4"/>
  </conditionalFormatting>
  <conditionalFormatting sqref="H479">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B394" sqref="B394"/>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1258</v>
      </c>
    </row>
    <row r="2" spans="1:14" x14ac:dyDescent="0.25">
      <c r="A2" s="341" t="s">
        <v>1224</v>
      </c>
    </row>
    <row r="3" spans="1:14" x14ac:dyDescent="0.25">
      <c r="A3" s="341" t="s">
        <v>141</v>
      </c>
    </row>
    <row r="5" spans="1:14" s="394" customFormat="1" x14ac:dyDescent="0.25">
      <c r="A5" s="779" t="s">
        <v>107</v>
      </c>
      <c r="B5" s="777" t="s">
        <v>115</v>
      </c>
      <c r="C5" s="393" t="s">
        <v>134</v>
      </c>
      <c r="D5" s="393" t="s">
        <v>6</v>
      </c>
      <c r="E5" s="393" t="s">
        <v>140</v>
      </c>
      <c r="F5" s="393" t="s">
        <v>139</v>
      </c>
      <c r="G5" s="393" t="s">
        <v>1186</v>
      </c>
      <c r="H5" s="393" t="s">
        <v>1187</v>
      </c>
    </row>
    <row r="6" spans="1:14" x14ac:dyDescent="0.25">
      <c r="A6" s="778">
        <f>+SUBTOTAL(3,$E$6:$E6)</f>
        <v>1</v>
      </c>
      <c r="B6" s="345" t="s">
        <v>762</v>
      </c>
      <c r="C6" s="343" t="str">
        <f>+VLOOKUP(B6,'Erection Compiled'!$C$7:$D$659,2,FALSE)</f>
        <v>DA+3</v>
      </c>
      <c r="D6" s="349">
        <v>45342</v>
      </c>
      <c r="E6" s="349">
        <v>45342</v>
      </c>
      <c r="F6" s="343" t="s">
        <v>1023</v>
      </c>
      <c r="G6" s="343" t="s">
        <v>1025</v>
      </c>
      <c r="H6" s="343" t="s">
        <v>1025</v>
      </c>
    </row>
    <row r="7" spans="1:14" x14ac:dyDescent="0.25">
      <c r="A7" s="343">
        <f>+SUBTOTAL(3,$E$6:$E7)</f>
        <v>2</v>
      </c>
      <c r="B7" s="345" t="s">
        <v>763</v>
      </c>
      <c r="C7" s="343" t="str">
        <f>+VLOOKUP(B7,'Erection Compiled'!$C$7:$D$659,2,FALSE)</f>
        <v>DA+6</v>
      </c>
      <c r="D7" s="349">
        <v>45344</v>
      </c>
      <c r="E7" s="349">
        <v>45344</v>
      </c>
      <c r="F7" s="343" t="s">
        <v>1023</v>
      </c>
      <c r="G7" s="343" t="s">
        <v>1025</v>
      </c>
      <c r="H7" s="343" t="s">
        <v>1025</v>
      </c>
    </row>
    <row r="8" spans="1:14" x14ac:dyDescent="0.25">
      <c r="A8" s="343">
        <f>+SUBTOTAL(3,$E$6:$E8)</f>
        <v>3</v>
      </c>
      <c r="B8" s="345" t="s">
        <v>791</v>
      </c>
      <c r="C8" s="343" t="str">
        <f>+VLOOKUP(B8,'Erection Compiled'!$C$7:$D$659,2,FALSE)</f>
        <v>DA+0</v>
      </c>
      <c r="D8" s="349">
        <v>45349</v>
      </c>
      <c r="E8" s="349">
        <v>45349</v>
      </c>
      <c r="F8" s="343" t="s">
        <v>1023</v>
      </c>
      <c r="G8" s="343" t="s">
        <v>1025</v>
      </c>
      <c r="H8" s="343" t="s">
        <v>1025</v>
      </c>
      <c r="N8" s="735"/>
    </row>
    <row r="9" spans="1:14" x14ac:dyDescent="0.25">
      <c r="A9" s="343">
        <f>+SUBTOTAL(3,$E$6:$E9)</f>
        <v>4</v>
      </c>
      <c r="B9" s="345" t="s">
        <v>803</v>
      </c>
      <c r="C9" s="343" t="str">
        <f>+VLOOKUP(B9,'Erection Compiled'!$C$7:$D$659,2,FALSE)</f>
        <v>DA+3</v>
      </c>
      <c r="D9" s="349">
        <v>45350</v>
      </c>
      <c r="E9" s="349">
        <v>45350</v>
      </c>
      <c r="F9" s="343" t="s">
        <v>1023</v>
      </c>
      <c r="G9" s="343" t="s">
        <v>1025</v>
      </c>
      <c r="H9" s="343" t="s">
        <v>1025</v>
      </c>
    </row>
    <row r="10" spans="1:14" x14ac:dyDescent="0.25">
      <c r="A10" s="343">
        <f>+SUBTOTAL(3,$E$6:$E10)</f>
        <v>5</v>
      </c>
      <c r="B10" s="345" t="s">
        <v>805</v>
      </c>
      <c r="C10" s="343" t="str">
        <f>+VLOOKUP(B10,'Erection Compiled'!$C$7:$D$659,2,FALSE)</f>
        <v>DA+3</v>
      </c>
      <c r="D10" s="349">
        <v>45352</v>
      </c>
      <c r="E10" s="349">
        <v>45353</v>
      </c>
      <c r="F10" s="343" t="s">
        <v>1023</v>
      </c>
      <c r="G10" s="343" t="s">
        <v>1025</v>
      </c>
      <c r="H10" s="343" t="s">
        <v>1025</v>
      </c>
    </row>
    <row r="11" spans="1:14" x14ac:dyDescent="0.25">
      <c r="A11" s="343">
        <f>+SUBTOTAL(3,$E$6:$E11)</f>
        <v>6</v>
      </c>
      <c r="B11" s="345" t="s">
        <v>789</v>
      </c>
      <c r="C11" s="343" t="str">
        <f>+VLOOKUP(B11,'Erection Compiled'!$C$7:$D$659,2,FALSE)</f>
        <v>DA+0</v>
      </c>
      <c r="D11" s="349">
        <v>45325</v>
      </c>
      <c r="E11" s="349">
        <v>45325</v>
      </c>
      <c r="F11" s="343" t="s">
        <v>1023</v>
      </c>
      <c r="G11" s="343" t="s">
        <v>1025</v>
      </c>
      <c r="H11" s="343" t="s">
        <v>1025</v>
      </c>
    </row>
    <row r="12" spans="1:14" x14ac:dyDescent="0.25">
      <c r="A12" s="343">
        <f>+SUBTOTAL(3,$E$6:$E12)</f>
        <v>7</v>
      </c>
      <c r="B12" s="345" t="s">
        <v>790</v>
      </c>
      <c r="C12" s="343" t="str">
        <f>+VLOOKUP(B12,'Erection Compiled'!$C$7:$D$659,2,FALSE)</f>
        <v>DA+3</v>
      </c>
      <c r="D12" s="349">
        <v>45355</v>
      </c>
      <c r="E12" s="349">
        <v>45355</v>
      </c>
      <c r="F12" s="343" t="s">
        <v>1023</v>
      </c>
      <c r="G12" s="343" t="s">
        <v>1025</v>
      </c>
      <c r="H12" s="343" t="s">
        <v>1025</v>
      </c>
    </row>
    <row r="13" spans="1:14" x14ac:dyDescent="0.25">
      <c r="A13" s="343">
        <f>+SUBTOTAL(3,$E$6:$E13)</f>
        <v>8</v>
      </c>
      <c r="B13" s="345" t="s">
        <v>761</v>
      </c>
      <c r="C13" s="343" t="str">
        <f>+VLOOKUP(B13,'Erection Compiled'!$C$7:$D$659,2,FALSE)</f>
        <v>DA+6</v>
      </c>
      <c r="D13" s="349">
        <v>45356</v>
      </c>
      <c r="E13" s="349">
        <v>45356</v>
      </c>
      <c r="F13" s="343" t="s">
        <v>1023</v>
      </c>
      <c r="G13" s="343" t="s">
        <v>1025</v>
      </c>
      <c r="H13" s="343" t="s">
        <v>1025</v>
      </c>
    </row>
    <row r="14" spans="1:14" x14ac:dyDescent="0.25">
      <c r="A14" s="343">
        <f>+SUBTOTAL(3,$E$6:$E14)</f>
        <v>9</v>
      </c>
      <c r="B14" s="345" t="s">
        <v>759</v>
      </c>
      <c r="C14" s="343" t="str">
        <f>+VLOOKUP(B14,'Erection Compiled'!$C$7:$D$659,2,FALSE)</f>
        <v>DA+0</v>
      </c>
      <c r="D14" s="349">
        <v>45357</v>
      </c>
      <c r="E14" s="349">
        <v>45357</v>
      </c>
      <c r="F14" s="343" t="s">
        <v>1023</v>
      </c>
      <c r="G14" s="343" t="s">
        <v>1025</v>
      </c>
      <c r="H14" s="343" t="s">
        <v>1025</v>
      </c>
    </row>
    <row r="15" spans="1:14" x14ac:dyDescent="0.25">
      <c r="A15" s="343">
        <f>+SUBTOTAL(3,$E$6:$E15)</f>
        <v>10</v>
      </c>
      <c r="B15" s="345" t="s">
        <v>758</v>
      </c>
      <c r="C15" s="343" t="str">
        <f>+VLOOKUP(B15,'Erection Compiled'!$C$7:$D$659,2,FALSE)</f>
        <v>DA+3</v>
      </c>
      <c r="D15" s="349">
        <v>45358</v>
      </c>
      <c r="E15" s="349">
        <v>45358</v>
      </c>
      <c r="F15" s="343" t="s">
        <v>1023</v>
      </c>
      <c r="G15" s="343" t="s">
        <v>1025</v>
      </c>
      <c r="H15" s="343" t="s">
        <v>1025</v>
      </c>
    </row>
    <row r="16" spans="1:14" x14ac:dyDescent="0.25">
      <c r="A16" s="343">
        <f>+SUBTOTAL(3,$E$6:$E16)</f>
        <v>11</v>
      </c>
      <c r="B16" s="345" t="s">
        <v>772</v>
      </c>
      <c r="C16" s="343" t="str">
        <f>+VLOOKUP(B16,'Erection Compiled'!$C$7:$D$659,2,FALSE)</f>
        <v>DA+3</v>
      </c>
      <c r="D16" s="349">
        <v>45360</v>
      </c>
      <c r="E16" s="349">
        <v>45360</v>
      </c>
      <c r="F16" s="343" t="s">
        <v>1023</v>
      </c>
      <c r="G16" s="343" t="s">
        <v>1025</v>
      </c>
      <c r="H16" s="343" t="s">
        <v>1025</v>
      </c>
    </row>
    <row r="17" spans="1:8" x14ac:dyDescent="0.25">
      <c r="A17" s="343">
        <f>+SUBTOTAL(3,$E$6:$E17)</f>
        <v>12</v>
      </c>
      <c r="B17" s="343" t="s">
        <v>788</v>
      </c>
      <c r="C17" s="343" t="str">
        <f>+VLOOKUP(B17,'Erection Compiled'!$C$7:$D$659,2,FALSE)</f>
        <v>DA+3</v>
      </c>
      <c r="D17" s="349">
        <v>45361</v>
      </c>
      <c r="E17" s="349">
        <v>45361</v>
      </c>
      <c r="F17" s="343" t="s">
        <v>1023</v>
      </c>
      <c r="G17" s="343" t="s">
        <v>1025</v>
      </c>
      <c r="H17" s="343" t="s">
        <v>1025</v>
      </c>
    </row>
    <row r="18" spans="1:8" x14ac:dyDescent="0.25">
      <c r="A18" s="343">
        <f>+SUBTOTAL(3,$E$6:$E18)</f>
        <v>13</v>
      </c>
      <c r="B18" s="343" t="s">
        <v>793</v>
      </c>
      <c r="C18" s="343" t="str">
        <f>+VLOOKUP(B18,'Erection Compiled'!$C$7:$D$659,2,FALSE)</f>
        <v>DA+3</v>
      </c>
      <c r="D18" s="349">
        <v>45362</v>
      </c>
      <c r="E18" s="349">
        <v>45362</v>
      </c>
      <c r="F18" s="343" t="s">
        <v>1023</v>
      </c>
      <c r="G18" s="343" t="s">
        <v>1025</v>
      </c>
      <c r="H18" s="343" t="s">
        <v>1025</v>
      </c>
    </row>
    <row r="19" spans="1:8" x14ac:dyDescent="0.25">
      <c r="A19" s="343">
        <f>+SUBTOTAL(3,$E$6:$E19)</f>
        <v>14</v>
      </c>
      <c r="B19" s="343" t="s">
        <v>807</v>
      </c>
      <c r="C19" s="343" t="str">
        <f>+VLOOKUP(B19,'Erection Compiled'!$C$7:$D$659,2,FALSE)</f>
        <v>DA+0</v>
      </c>
      <c r="D19" s="349">
        <v>45363</v>
      </c>
      <c r="E19" s="349">
        <v>45363</v>
      </c>
      <c r="F19" s="343" t="s">
        <v>1023</v>
      </c>
      <c r="G19" s="343" t="s">
        <v>1025</v>
      </c>
      <c r="H19" s="343" t="s">
        <v>1025</v>
      </c>
    </row>
    <row r="20" spans="1:8" x14ac:dyDescent="0.25">
      <c r="A20" s="343">
        <f>+SUBTOTAL(3,$E$6:$E20)</f>
        <v>15</v>
      </c>
      <c r="B20" s="343" t="s">
        <v>756</v>
      </c>
      <c r="C20" s="343" t="str">
        <f>+VLOOKUP(B20,'Erection Compiled'!$C$7:$D$659,2,FALSE)</f>
        <v>DA+3</v>
      </c>
      <c r="D20" s="349">
        <v>45363</v>
      </c>
      <c r="E20" s="349">
        <v>45363</v>
      </c>
      <c r="F20" s="343" t="s">
        <v>1024</v>
      </c>
      <c r="G20" s="343" t="s">
        <v>1025</v>
      </c>
      <c r="H20" s="343" t="s">
        <v>1025</v>
      </c>
    </row>
    <row r="21" spans="1:8" x14ac:dyDescent="0.25">
      <c r="A21" s="343">
        <f>+SUBTOTAL(3,$E$6:$E21)</f>
        <v>16</v>
      </c>
      <c r="B21" s="343" t="s">
        <v>810</v>
      </c>
      <c r="C21" s="343" t="str">
        <f>+VLOOKUP(B21,'Erection Compiled'!$C$7:$D$659,2,FALSE)</f>
        <v>DA+3</v>
      </c>
      <c r="D21" s="349">
        <v>45364</v>
      </c>
      <c r="E21" s="349">
        <v>45364</v>
      </c>
      <c r="F21" s="343" t="s">
        <v>1023</v>
      </c>
      <c r="G21" s="343" t="s">
        <v>1025</v>
      </c>
      <c r="H21" s="343" t="s">
        <v>1025</v>
      </c>
    </row>
    <row r="22" spans="1:8" x14ac:dyDescent="0.25">
      <c r="A22" s="343">
        <f>+SUBTOTAL(3,$E$6:$E22)</f>
        <v>17</v>
      </c>
      <c r="B22" s="343" t="s">
        <v>776</v>
      </c>
      <c r="C22" s="343" t="str">
        <f>+VLOOKUP(B22,'Erection Compiled'!$C$7:$D$659,2,FALSE)</f>
        <v>DA+3</v>
      </c>
      <c r="D22" s="349">
        <v>45366</v>
      </c>
      <c r="E22" s="349">
        <v>45366</v>
      </c>
      <c r="F22" s="343" t="s">
        <v>1024</v>
      </c>
      <c r="G22" s="343" t="s">
        <v>1025</v>
      </c>
      <c r="H22" s="343" t="s">
        <v>1025</v>
      </c>
    </row>
    <row r="23" spans="1:8" x14ac:dyDescent="0.25">
      <c r="A23" s="343">
        <f>+SUBTOTAL(3,$E$6:$E23)</f>
        <v>18</v>
      </c>
      <c r="B23" s="343" t="s">
        <v>794</v>
      </c>
      <c r="C23" s="343" t="str">
        <f>+VLOOKUP(B23,'Erection Compiled'!$C$7:$D$659,2,FALSE)</f>
        <v>DA+0</v>
      </c>
      <c r="D23" s="349">
        <v>45366</v>
      </c>
      <c r="E23" s="349">
        <v>45366</v>
      </c>
      <c r="F23" s="343" t="s">
        <v>1023</v>
      </c>
      <c r="G23" s="343" t="s">
        <v>1025</v>
      </c>
      <c r="H23" s="343" t="s">
        <v>1025</v>
      </c>
    </row>
    <row r="24" spans="1:8" x14ac:dyDescent="0.25">
      <c r="A24" s="343">
        <f>+SUBTOTAL(3,$E$6:$E24)</f>
        <v>19</v>
      </c>
      <c r="B24" s="343" t="s">
        <v>820</v>
      </c>
      <c r="C24" s="343" t="str">
        <f>+VLOOKUP(B24,'Erection Compiled'!$C$7:$D$659,2,FALSE)</f>
        <v>DA+0</v>
      </c>
      <c r="D24" s="349">
        <v>45367</v>
      </c>
      <c r="E24" s="349">
        <v>45367</v>
      </c>
      <c r="F24" s="343" t="s">
        <v>1023</v>
      </c>
      <c r="G24" s="343" t="s">
        <v>1025</v>
      </c>
      <c r="H24" s="343" t="s">
        <v>1025</v>
      </c>
    </row>
    <row r="25" spans="1:8" x14ac:dyDescent="0.25">
      <c r="A25" s="343">
        <f>+SUBTOTAL(3,$E$6:$E25)</f>
        <v>20</v>
      </c>
      <c r="B25" s="343" t="s">
        <v>771</v>
      </c>
      <c r="C25" s="343" t="str">
        <f>+VLOOKUP(B25,'Erection Compiled'!$C$7:$D$659,2,FALSE)</f>
        <v>DA+0</v>
      </c>
      <c r="D25" s="349">
        <v>45367</v>
      </c>
      <c r="E25" s="349">
        <v>45367</v>
      </c>
      <c r="F25" s="343" t="s">
        <v>1024</v>
      </c>
      <c r="G25" s="343" t="s">
        <v>1025</v>
      </c>
      <c r="H25" s="343" t="s">
        <v>1025</v>
      </c>
    </row>
    <row r="26" spans="1:8" x14ac:dyDescent="0.25">
      <c r="A26" s="343">
        <f>+SUBTOTAL(3,$E$6:$E26)</f>
        <v>21</v>
      </c>
      <c r="B26" s="343" t="s">
        <v>822</v>
      </c>
      <c r="C26" s="343" t="str">
        <f>+VLOOKUP(B26,'Erection Compiled'!$C$7:$D$659,2,FALSE)</f>
        <v>DA+0</v>
      </c>
      <c r="D26" s="349">
        <v>45368</v>
      </c>
      <c r="E26" s="349">
        <v>45368</v>
      </c>
      <c r="F26" s="343" t="s">
        <v>1023</v>
      </c>
      <c r="G26" s="343" t="s">
        <v>1025</v>
      </c>
      <c r="H26" s="343" t="s">
        <v>1025</v>
      </c>
    </row>
    <row r="27" spans="1:8" x14ac:dyDescent="0.25">
      <c r="A27" s="343">
        <f>+SUBTOTAL(3,$E$6:$E27)</f>
        <v>22</v>
      </c>
      <c r="B27" s="343" t="s">
        <v>811</v>
      </c>
      <c r="C27" s="343" t="str">
        <f>+VLOOKUP(B27,'Erection Compiled'!$C$7:$D$659,2,FALSE)</f>
        <v>DA+3</v>
      </c>
      <c r="D27" s="349">
        <v>45369</v>
      </c>
      <c r="E27" s="349">
        <v>45369</v>
      </c>
      <c r="F27" s="343" t="s">
        <v>1023</v>
      </c>
      <c r="G27" s="343" t="s">
        <v>1025</v>
      </c>
      <c r="H27" s="343" t="s">
        <v>1025</v>
      </c>
    </row>
    <row r="28" spans="1:8" x14ac:dyDescent="0.25">
      <c r="A28" s="343">
        <f>+SUBTOTAL(3,$E$6:$E28)</f>
        <v>23</v>
      </c>
      <c r="B28" s="343" t="s">
        <v>795</v>
      </c>
      <c r="C28" s="343" t="str">
        <f>+VLOOKUP(B28,'Erection Compiled'!$C$7:$D$659,2,FALSE)</f>
        <v>DA+3</v>
      </c>
      <c r="D28" s="349">
        <v>45370</v>
      </c>
      <c r="E28" s="349">
        <v>45370</v>
      </c>
      <c r="F28" s="343" t="s">
        <v>1023</v>
      </c>
      <c r="G28" s="343" t="s">
        <v>1025</v>
      </c>
      <c r="H28" s="343" t="s">
        <v>1025</v>
      </c>
    </row>
    <row r="29" spans="1:8" x14ac:dyDescent="0.25">
      <c r="A29" s="343">
        <f>+SUBTOTAL(3,$E$6:$E29)</f>
        <v>24</v>
      </c>
      <c r="B29" s="343" t="s">
        <v>773</v>
      </c>
      <c r="C29" s="343" t="str">
        <f>+VLOOKUP(B29,'Erection Compiled'!$C$7:$D$659,2,FALSE)</f>
        <v>DA+0</v>
      </c>
      <c r="D29" s="349">
        <v>45370</v>
      </c>
      <c r="E29" s="349">
        <v>45370</v>
      </c>
      <c r="F29" s="343" t="s">
        <v>1024</v>
      </c>
      <c r="G29" s="343" t="s">
        <v>1025</v>
      </c>
      <c r="H29" s="343" t="s">
        <v>1025</v>
      </c>
    </row>
    <row r="30" spans="1:8" x14ac:dyDescent="0.25">
      <c r="A30" s="343">
        <f>+SUBTOTAL(3,$E$6:$E30)</f>
        <v>25</v>
      </c>
      <c r="B30" s="343" t="s">
        <v>796</v>
      </c>
      <c r="C30" s="343" t="str">
        <f>+VLOOKUP(B30,'Erection Compiled'!$C$7:$D$659,2,FALSE)</f>
        <v>DA+0</v>
      </c>
      <c r="D30" s="349">
        <v>45372</v>
      </c>
      <c r="E30" s="349">
        <v>45372</v>
      </c>
      <c r="F30" s="343" t="s">
        <v>1023</v>
      </c>
      <c r="G30" s="343" t="s">
        <v>1025</v>
      </c>
      <c r="H30" s="343" t="s">
        <v>1025</v>
      </c>
    </row>
    <row r="31" spans="1:8" x14ac:dyDescent="0.25">
      <c r="A31" s="343">
        <f>+SUBTOTAL(3,$E$6:$E31)</f>
        <v>26</v>
      </c>
      <c r="B31" s="343" t="s">
        <v>821</v>
      </c>
      <c r="C31" s="343" t="str">
        <f>+VLOOKUP(B31,'Erection Compiled'!$C$7:$D$659,2,FALSE)</f>
        <v>DA+3</v>
      </c>
      <c r="D31" s="349">
        <v>45373</v>
      </c>
      <c r="E31" s="349">
        <v>45373</v>
      </c>
      <c r="F31" s="343" t="s">
        <v>1023</v>
      </c>
      <c r="G31" s="343" t="s">
        <v>1025</v>
      </c>
      <c r="H31" s="343" t="s">
        <v>1025</v>
      </c>
    </row>
    <row r="32" spans="1:8" x14ac:dyDescent="0.25">
      <c r="A32" s="343">
        <f>+SUBTOTAL(3,$E$6:$E32)</f>
        <v>27</v>
      </c>
      <c r="B32" s="343" t="s">
        <v>755</v>
      </c>
      <c r="C32" s="343" t="str">
        <f>+VLOOKUP(B32,'Erection Compiled'!$C$7:$D$659,2,FALSE)</f>
        <v>DA+3</v>
      </c>
      <c r="D32" s="349">
        <v>45373</v>
      </c>
      <c r="E32" s="349">
        <v>45373</v>
      </c>
      <c r="F32" s="343" t="s">
        <v>1024</v>
      </c>
      <c r="G32" s="343" t="s">
        <v>1025</v>
      </c>
      <c r="H32" s="343" t="s">
        <v>1025</v>
      </c>
    </row>
    <row r="33" spans="1:8" x14ac:dyDescent="0.25">
      <c r="A33" s="343">
        <f>+SUBTOTAL(3,$E$6:$E33)</f>
        <v>28</v>
      </c>
      <c r="B33" s="343" t="s">
        <v>775</v>
      </c>
      <c r="C33" s="343" t="str">
        <f>+VLOOKUP(B33,'Erection Compiled'!$C$7:$D$659,2,FALSE)</f>
        <v>DA+0</v>
      </c>
      <c r="D33" s="349">
        <v>45375</v>
      </c>
      <c r="E33" s="349">
        <v>45375</v>
      </c>
      <c r="F33" s="343" t="s">
        <v>1023</v>
      </c>
      <c r="G33" s="343" t="s">
        <v>1025</v>
      </c>
      <c r="H33" s="343" t="s">
        <v>1025</v>
      </c>
    </row>
    <row r="34" spans="1:8" x14ac:dyDescent="0.25">
      <c r="A34" s="343">
        <f>+SUBTOTAL(3,$E$6:$E34)</f>
        <v>29</v>
      </c>
      <c r="B34" s="343" t="s">
        <v>782</v>
      </c>
      <c r="C34" s="343" t="str">
        <f>+VLOOKUP(B34,'Erection Compiled'!$C$7:$D$659,2,FALSE)</f>
        <v>DA+3</v>
      </c>
      <c r="D34" s="349">
        <v>45379</v>
      </c>
      <c r="E34" s="349">
        <v>45379</v>
      </c>
      <c r="F34" s="343" t="s">
        <v>1023</v>
      </c>
      <c r="G34" s="343" t="s">
        <v>1025</v>
      </c>
      <c r="H34" s="343" t="s">
        <v>1025</v>
      </c>
    </row>
    <row r="35" spans="1:8" x14ac:dyDescent="0.25">
      <c r="A35" s="343">
        <f>+SUBTOTAL(3,$E$6:$E35)</f>
        <v>30</v>
      </c>
      <c r="B35" s="343" t="s">
        <v>823</v>
      </c>
      <c r="C35" s="343" t="str">
        <f>+VLOOKUP(B35,'Erection Compiled'!$C$7:$D$659,2,FALSE)</f>
        <v>DA+0</v>
      </c>
      <c r="D35" s="349">
        <v>45380</v>
      </c>
      <c r="E35" s="349">
        <v>45380</v>
      </c>
      <c r="F35" s="343" t="s">
        <v>1023</v>
      </c>
      <c r="G35" s="343" t="s">
        <v>1025</v>
      </c>
      <c r="H35" s="343" t="s">
        <v>1025</v>
      </c>
    </row>
    <row r="36" spans="1:8" x14ac:dyDescent="0.25">
      <c r="A36" s="343">
        <f>+SUBTOTAL(3,$E$6:$E36)</f>
        <v>31</v>
      </c>
      <c r="B36" s="343" t="s">
        <v>812</v>
      </c>
      <c r="C36" s="343" t="str">
        <f>+VLOOKUP(B36,'Erection Compiled'!$C$7:$D$659,2,FALSE)</f>
        <v>DA+0</v>
      </c>
      <c r="D36" s="349">
        <v>45383</v>
      </c>
      <c r="E36" s="349">
        <v>45383</v>
      </c>
      <c r="F36" s="343" t="s">
        <v>1023</v>
      </c>
      <c r="G36" s="343" t="s">
        <v>1025</v>
      </c>
      <c r="H36" s="343" t="s">
        <v>1025</v>
      </c>
    </row>
    <row r="37" spans="1:8" x14ac:dyDescent="0.25">
      <c r="A37" s="343">
        <f>+SUBTOTAL(3,$E$6:$E37)</f>
        <v>32</v>
      </c>
      <c r="B37" s="343" t="s">
        <v>783</v>
      </c>
      <c r="C37" s="343" t="str">
        <f>+VLOOKUP(B37,'Erection Compiled'!$C$7:$D$659,2,FALSE)</f>
        <v>DA+9</v>
      </c>
      <c r="D37" s="349">
        <v>45385</v>
      </c>
      <c r="E37" s="349">
        <v>45385</v>
      </c>
      <c r="F37" s="343" t="s">
        <v>1023</v>
      </c>
      <c r="G37" s="343" t="s">
        <v>1025</v>
      </c>
      <c r="H37" s="343" t="s">
        <v>1025</v>
      </c>
    </row>
    <row r="38" spans="1:8" x14ac:dyDescent="0.25">
      <c r="A38" s="343">
        <f>+SUBTOTAL(3,$E$6:$E38)</f>
        <v>33</v>
      </c>
      <c r="B38" s="343" t="s">
        <v>824</v>
      </c>
      <c r="C38" s="343" t="str">
        <f>+VLOOKUP(B38,'Erection Compiled'!$C$7:$D$659,2,FALSE)</f>
        <v>DA+0</v>
      </c>
      <c r="D38" s="349">
        <v>45386</v>
      </c>
      <c r="E38" s="349">
        <v>45386</v>
      </c>
      <c r="F38" s="343" t="s">
        <v>1023</v>
      </c>
      <c r="G38" s="343" t="s">
        <v>1025</v>
      </c>
      <c r="H38" s="343" t="s">
        <v>1025</v>
      </c>
    </row>
    <row r="39" spans="1:8" x14ac:dyDescent="0.25">
      <c r="A39" s="343">
        <f>+SUBTOTAL(3,$E$6:$E39)</f>
        <v>34</v>
      </c>
      <c r="B39" s="343" t="s">
        <v>813</v>
      </c>
      <c r="C39" s="343" t="str">
        <f>+VLOOKUP(B39,'Erection Compiled'!$C$7:$D$659,2,FALSE)</f>
        <v>DA+3</v>
      </c>
      <c r="D39" s="349">
        <v>45388</v>
      </c>
      <c r="E39" s="349">
        <v>45388</v>
      </c>
      <c r="F39" s="343" t="s">
        <v>1023</v>
      </c>
      <c r="G39" s="343" t="s">
        <v>1025</v>
      </c>
      <c r="H39" s="343" t="s">
        <v>1025</v>
      </c>
    </row>
    <row r="40" spans="1:8" x14ac:dyDescent="0.25">
      <c r="A40" s="343">
        <f>+SUBTOTAL(3,$E$6:$E40)</f>
        <v>35</v>
      </c>
      <c r="B40" s="343" t="s">
        <v>804</v>
      </c>
      <c r="C40" s="343" t="str">
        <f>+VLOOKUP(B40,'Erection Compiled'!$C$7:$D$659,2,FALSE)</f>
        <v>DA+3</v>
      </c>
      <c r="D40" s="349">
        <v>45403</v>
      </c>
      <c r="E40" s="349">
        <v>45404</v>
      </c>
      <c r="F40" s="343" t="s">
        <v>1023</v>
      </c>
      <c r="G40" s="343" t="s">
        <v>1025</v>
      </c>
      <c r="H40" s="343" t="s">
        <v>1025</v>
      </c>
    </row>
    <row r="41" spans="1:8" x14ac:dyDescent="0.25">
      <c r="A41" s="343">
        <f>+SUBTOTAL(3,$E$6:$E41)</f>
        <v>36</v>
      </c>
      <c r="B41" s="343" t="s">
        <v>815</v>
      </c>
      <c r="C41" s="343" t="str">
        <f>+VLOOKUP(B41,'Erection Compiled'!$C$7:$D$659,2,FALSE)</f>
        <v>DA+3</v>
      </c>
      <c r="D41" s="349">
        <v>45406</v>
      </c>
      <c r="E41" s="349">
        <v>45406</v>
      </c>
      <c r="F41" s="343" t="s">
        <v>1023</v>
      </c>
      <c r="G41" s="343" t="s">
        <v>1025</v>
      </c>
      <c r="H41" s="343" t="s">
        <v>1025</v>
      </c>
    </row>
    <row r="42" spans="1:8" x14ac:dyDescent="0.25">
      <c r="A42" s="343">
        <f>+SUBTOTAL(3,$E$6:$E42)</f>
        <v>37</v>
      </c>
      <c r="B42" s="343" t="s">
        <v>98</v>
      </c>
      <c r="C42" s="343" t="str">
        <f>+VLOOKUP(B42,'Erection Compiled'!$C$7:$D$659,2,FALSE)</f>
        <v>DB2+0</v>
      </c>
      <c r="D42" s="349">
        <v>45407</v>
      </c>
      <c r="E42" s="349">
        <v>45407</v>
      </c>
      <c r="F42" s="343" t="s">
        <v>1024</v>
      </c>
      <c r="G42" s="343" t="s">
        <v>1025</v>
      </c>
      <c r="H42" s="343" t="s">
        <v>1025</v>
      </c>
    </row>
    <row r="43" spans="1:8" x14ac:dyDescent="0.25">
      <c r="A43" s="343">
        <f>+SUBTOTAL(3,$E$6:$E43)</f>
        <v>38</v>
      </c>
      <c r="B43" s="343" t="s">
        <v>825</v>
      </c>
      <c r="C43" s="343" t="str">
        <f>+VLOOKUP(B43,'Erection Compiled'!$C$7:$D$659,2,FALSE)</f>
        <v>DA+0</v>
      </c>
      <c r="D43" s="349">
        <v>45409</v>
      </c>
      <c r="E43" s="349">
        <v>45409</v>
      </c>
      <c r="F43" s="343" t="s">
        <v>1023</v>
      </c>
      <c r="G43" s="343" t="s">
        <v>1025</v>
      </c>
      <c r="H43" s="343" t="s">
        <v>1025</v>
      </c>
    </row>
    <row r="44" spans="1:8" x14ac:dyDescent="0.25">
      <c r="A44" s="343">
        <f>+SUBTOTAL(3,$E$6:$E44)</f>
        <v>39</v>
      </c>
      <c r="B44" s="343" t="s">
        <v>827</v>
      </c>
      <c r="C44" s="343" t="str">
        <f>+VLOOKUP(B44,'Erection Compiled'!$C$7:$D$659,2,FALSE)</f>
        <v>DA+0</v>
      </c>
      <c r="D44" s="349">
        <v>45410</v>
      </c>
      <c r="E44" s="349">
        <v>45410</v>
      </c>
      <c r="F44" s="343" t="s">
        <v>1023</v>
      </c>
      <c r="G44" s="343" t="s">
        <v>1025</v>
      </c>
      <c r="H44" s="343" t="s">
        <v>1025</v>
      </c>
    </row>
    <row r="45" spans="1:8" x14ac:dyDescent="0.25">
      <c r="A45" s="343">
        <f>+SUBTOTAL(3,$E$6:$E45)</f>
        <v>40</v>
      </c>
      <c r="B45" s="343" t="s">
        <v>829</v>
      </c>
      <c r="C45" s="343" t="str">
        <f>+VLOOKUP(B45,'Erection Compiled'!$C$7:$D$659,2,FALSE)</f>
        <v>DA+0</v>
      </c>
      <c r="D45" s="349">
        <v>45411</v>
      </c>
      <c r="E45" s="349">
        <v>45411</v>
      </c>
      <c r="F45" s="343" t="s">
        <v>1023</v>
      </c>
      <c r="G45" s="343" t="s">
        <v>1025</v>
      </c>
      <c r="H45" s="343" t="s">
        <v>1025</v>
      </c>
    </row>
    <row r="46" spans="1:8" x14ac:dyDescent="0.25">
      <c r="A46" s="343">
        <f>+SUBTOTAL(3,$E$6:$E46)</f>
        <v>41</v>
      </c>
      <c r="B46" s="343" t="s">
        <v>778</v>
      </c>
      <c r="C46" s="343" t="str">
        <f>+VLOOKUP(B46,'Erection Compiled'!$C$7:$D$659,2,FALSE)</f>
        <v>DA+6</v>
      </c>
      <c r="D46" s="349">
        <v>45411</v>
      </c>
      <c r="E46" s="349">
        <v>45412</v>
      </c>
      <c r="F46" s="343" t="s">
        <v>1024</v>
      </c>
      <c r="G46" s="343" t="s">
        <v>1025</v>
      </c>
      <c r="H46" s="343" t="s">
        <v>1025</v>
      </c>
    </row>
    <row r="47" spans="1:8" x14ac:dyDescent="0.25">
      <c r="A47" s="343">
        <f>+SUBTOTAL(3,$E$6:$E47)</f>
        <v>42</v>
      </c>
      <c r="B47" s="343" t="s">
        <v>816</v>
      </c>
      <c r="C47" s="343" t="str">
        <f>+VLOOKUP(B47,'Erection Compiled'!$C$7:$D$659,2,FALSE)</f>
        <v>DA+3</v>
      </c>
      <c r="D47" s="349">
        <v>45417</v>
      </c>
      <c r="E47" s="349">
        <v>45417</v>
      </c>
      <c r="F47" s="343" t="s">
        <v>1023</v>
      </c>
      <c r="G47" s="343" t="s">
        <v>1025</v>
      </c>
      <c r="H47" s="343" t="s">
        <v>1025</v>
      </c>
    </row>
    <row r="48" spans="1:8" x14ac:dyDescent="0.25">
      <c r="A48" s="343">
        <f>+SUBTOTAL(3,$E$6:$E48)</f>
        <v>43</v>
      </c>
      <c r="B48" s="343" t="s">
        <v>828</v>
      </c>
      <c r="C48" s="343" t="str">
        <f>+VLOOKUP(B48,'Erection Compiled'!$C$7:$D$659,2,FALSE)</f>
        <v>DA+0</v>
      </c>
      <c r="D48" s="349">
        <v>45419</v>
      </c>
      <c r="E48" s="349">
        <v>45419</v>
      </c>
      <c r="F48" s="343" t="s">
        <v>1023</v>
      </c>
      <c r="G48" s="343" t="s">
        <v>1025</v>
      </c>
      <c r="H48" s="343" t="s">
        <v>1025</v>
      </c>
    </row>
    <row r="49" spans="1:8" x14ac:dyDescent="0.25">
      <c r="A49" s="343">
        <f>+SUBTOTAL(3,$E$6:$E49)</f>
        <v>44</v>
      </c>
      <c r="B49" s="343" t="s">
        <v>814</v>
      </c>
      <c r="C49" s="343" t="str">
        <f>+VLOOKUP(B49,'Erection Compiled'!$C$7:$D$659,2,FALSE)</f>
        <v>DA+3</v>
      </c>
      <c r="D49" s="349">
        <v>45421</v>
      </c>
      <c r="E49" s="349">
        <v>45421</v>
      </c>
      <c r="F49" s="343" t="s">
        <v>1023</v>
      </c>
      <c r="G49" s="343" t="s">
        <v>1025</v>
      </c>
      <c r="H49" s="343" t="s">
        <v>1025</v>
      </c>
    </row>
    <row r="50" spans="1:8" x14ac:dyDescent="0.25">
      <c r="A50" s="343">
        <f>+SUBTOTAL(3,$E$6:$E50)</f>
        <v>45</v>
      </c>
      <c r="B50" s="343" t="s">
        <v>819</v>
      </c>
      <c r="C50" s="343" t="str">
        <f>+VLOOKUP(B50,'Erection Compiled'!$C$7:$D$659,2,FALSE)</f>
        <v>DA+0</v>
      </c>
      <c r="D50" s="349">
        <v>45422</v>
      </c>
      <c r="E50" s="349">
        <v>45422</v>
      </c>
      <c r="F50" s="343" t="s">
        <v>1023</v>
      </c>
      <c r="G50" s="343" t="s">
        <v>1025</v>
      </c>
      <c r="H50" s="343" t="s">
        <v>1025</v>
      </c>
    </row>
    <row r="51" spans="1:8" x14ac:dyDescent="0.25">
      <c r="A51" s="343">
        <f>+SUBTOTAL(3,$E$6:$E51)</f>
        <v>46</v>
      </c>
      <c r="B51" s="343" t="s">
        <v>818</v>
      </c>
      <c r="C51" s="343" t="str">
        <f>+VLOOKUP(B51,'Erection Compiled'!$C$7:$D$659,2,FALSE)</f>
        <v>DB1+0</v>
      </c>
      <c r="D51" s="349">
        <v>45422</v>
      </c>
      <c r="E51" s="349">
        <v>45422</v>
      </c>
      <c r="F51" s="343" t="s">
        <v>1023</v>
      </c>
      <c r="G51" s="343" t="s">
        <v>1025</v>
      </c>
      <c r="H51" s="343" t="s">
        <v>1025</v>
      </c>
    </row>
    <row r="52" spans="1:8" x14ac:dyDescent="0.25">
      <c r="A52" s="343">
        <f>+SUBTOTAL(3,$E$6:$E52)</f>
        <v>47</v>
      </c>
      <c r="B52" s="343" t="s">
        <v>777</v>
      </c>
      <c r="C52" s="343" t="str">
        <f>+VLOOKUP(B52,'Erection Compiled'!$C$7:$D$659,2,FALSE)</f>
        <v>DA+6</v>
      </c>
      <c r="D52" s="349">
        <v>45422</v>
      </c>
      <c r="E52" s="349">
        <v>45422</v>
      </c>
      <c r="F52" s="343" t="s">
        <v>1024</v>
      </c>
      <c r="G52" s="343" t="s">
        <v>1025</v>
      </c>
      <c r="H52" s="343" t="s">
        <v>1025</v>
      </c>
    </row>
    <row r="53" spans="1:8" x14ac:dyDescent="0.25">
      <c r="A53" s="343">
        <f>+SUBTOTAL(3,$E$6:$E53)</f>
        <v>48</v>
      </c>
      <c r="B53" s="343" t="s">
        <v>774</v>
      </c>
      <c r="C53" s="343" t="str">
        <f>+VLOOKUP(B53,'Erection Compiled'!$C$7:$D$659,2,FALSE)</f>
        <v>DA+3</v>
      </c>
      <c r="D53" s="349">
        <v>45423</v>
      </c>
      <c r="E53" s="349">
        <v>45423</v>
      </c>
      <c r="F53" s="343" t="s">
        <v>1024</v>
      </c>
      <c r="G53" s="343" t="s">
        <v>1025</v>
      </c>
      <c r="H53" s="343" t="s">
        <v>1025</v>
      </c>
    </row>
    <row r="54" spans="1:8" x14ac:dyDescent="0.25">
      <c r="A54" s="343">
        <f>+SUBTOTAL(3,$E$6:$E54)</f>
        <v>49</v>
      </c>
      <c r="B54" s="343" t="s">
        <v>801</v>
      </c>
      <c r="C54" s="343" t="str">
        <f>+VLOOKUP(B54,'Erection Compiled'!$C$7:$D$659,2,FALSE)</f>
        <v>DA+0</v>
      </c>
      <c r="D54" s="349">
        <v>45426</v>
      </c>
      <c r="E54" s="349">
        <v>45426</v>
      </c>
      <c r="F54" s="343" t="s">
        <v>1023</v>
      </c>
      <c r="G54" s="343" t="s">
        <v>1025</v>
      </c>
      <c r="H54" s="343" t="s">
        <v>1025</v>
      </c>
    </row>
    <row r="55" spans="1:8" x14ac:dyDescent="0.25">
      <c r="A55" s="343">
        <f>+SUBTOTAL(3,$E$6:$E55)</f>
        <v>50</v>
      </c>
      <c r="B55" s="343" t="s">
        <v>800</v>
      </c>
      <c r="C55" s="343" t="str">
        <f>+VLOOKUP(B55,'Erection Compiled'!$C$7:$D$659,2,FALSE)</f>
        <v>DA+3</v>
      </c>
      <c r="D55" s="349">
        <v>45427</v>
      </c>
      <c r="E55" s="349">
        <v>45427</v>
      </c>
      <c r="F55" s="343" t="s">
        <v>1023</v>
      </c>
      <c r="G55" s="343" t="s">
        <v>1025</v>
      </c>
      <c r="H55" s="343" t="s">
        <v>1025</v>
      </c>
    </row>
    <row r="56" spans="1:8" x14ac:dyDescent="0.25">
      <c r="A56" s="343">
        <f>+SUBTOTAL(3,$E$6:$E56)</f>
        <v>51</v>
      </c>
      <c r="B56" s="343" t="s">
        <v>802</v>
      </c>
      <c r="C56" s="343" t="str">
        <f>+VLOOKUP(B56,'Erection Compiled'!$C$7:$D$659,2,FALSE)</f>
        <v>DA+3</v>
      </c>
      <c r="D56" s="349">
        <v>45428</v>
      </c>
      <c r="E56" s="349">
        <v>45428</v>
      </c>
      <c r="F56" s="343" t="s">
        <v>1023</v>
      </c>
      <c r="G56" s="343" t="s">
        <v>1025</v>
      </c>
      <c r="H56" s="343" t="s">
        <v>1025</v>
      </c>
    </row>
    <row r="57" spans="1:8" x14ac:dyDescent="0.25">
      <c r="A57" s="343">
        <f>+SUBTOTAL(3,$E$6:$E57)</f>
        <v>52</v>
      </c>
      <c r="B57" s="343" t="s">
        <v>779</v>
      </c>
      <c r="C57" s="343" t="str">
        <f>+VLOOKUP(B57,'Erection Compiled'!$C$7:$D$659,2,FALSE)</f>
        <v>DA+6</v>
      </c>
      <c r="D57" s="349">
        <v>45429</v>
      </c>
      <c r="E57" s="349">
        <v>45429</v>
      </c>
      <c r="F57" s="343" t="s">
        <v>1024</v>
      </c>
      <c r="G57" s="343" t="s">
        <v>1025</v>
      </c>
      <c r="H57" s="343" t="s">
        <v>1025</v>
      </c>
    </row>
    <row r="58" spans="1:8" x14ac:dyDescent="0.25">
      <c r="A58" s="343">
        <f>+SUBTOTAL(3,$E$6:$E58)</f>
        <v>53</v>
      </c>
      <c r="B58" s="343" t="s">
        <v>797</v>
      </c>
      <c r="C58" s="343" t="str">
        <f>+VLOOKUP(B58,'Erection Compiled'!$C$7:$D$659,2,FALSE)</f>
        <v>DA+3</v>
      </c>
      <c r="D58" s="349">
        <v>45431</v>
      </c>
      <c r="E58" s="349">
        <v>45431</v>
      </c>
      <c r="F58" s="343" t="s">
        <v>1023</v>
      </c>
      <c r="G58" s="343" t="s">
        <v>1025</v>
      </c>
      <c r="H58" s="343" t="s">
        <v>1025</v>
      </c>
    </row>
    <row r="59" spans="1:8" x14ac:dyDescent="0.25">
      <c r="A59" s="343">
        <f>+SUBTOTAL(3,$E$6:$E59)</f>
        <v>54</v>
      </c>
      <c r="B59" s="343" t="s">
        <v>780</v>
      </c>
      <c r="C59" s="343" t="str">
        <f>+VLOOKUP(B59,'Erection Compiled'!$C$7:$D$659,2,FALSE)</f>
        <v>DA+3</v>
      </c>
      <c r="D59" s="349">
        <v>45435</v>
      </c>
      <c r="E59" s="349">
        <v>45435</v>
      </c>
      <c r="F59" s="343" t="s">
        <v>1023</v>
      </c>
      <c r="G59" s="343" t="s">
        <v>1025</v>
      </c>
      <c r="H59" s="343" t="s">
        <v>1025</v>
      </c>
    </row>
    <row r="60" spans="1:8" x14ac:dyDescent="0.25">
      <c r="A60" s="343">
        <f>+SUBTOTAL(3,$E$6:$E60)</f>
        <v>55</v>
      </c>
      <c r="B60" s="343" t="s">
        <v>781</v>
      </c>
      <c r="C60" s="343" t="str">
        <f>+VLOOKUP(B60,'Erection Compiled'!$C$7:$D$659,2,FALSE)</f>
        <v>DA+3</v>
      </c>
      <c r="D60" s="349">
        <v>45437</v>
      </c>
      <c r="E60" s="349">
        <v>45437</v>
      </c>
      <c r="F60" s="343" t="s">
        <v>1023</v>
      </c>
      <c r="G60" s="343" t="s">
        <v>1025</v>
      </c>
      <c r="H60" s="343" t="s">
        <v>1025</v>
      </c>
    </row>
    <row r="61" spans="1:8" x14ac:dyDescent="0.25">
      <c r="A61" s="343">
        <f>+SUBTOTAL(3,$E$6:$E61)</f>
        <v>56</v>
      </c>
      <c r="B61" s="343" t="s">
        <v>808</v>
      </c>
      <c r="C61" s="343" t="str">
        <f>+VLOOKUP(B61,'Erection Compiled'!$C$7:$D$659,2,FALSE)</f>
        <v>DA+3</v>
      </c>
      <c r="D61" s="349">
        <v>45446</v>
      </c>
      <c r="E61" s="349">
        <v>45446</v>
      </c>
      <c r="F61" s="343" t="s">
        <v>1023</v>
      </c>
      <c r="G61" s="343" t="s">
        <v>1025</v>
      </c>
      <c r="H61" s="343" t="s">
        <v>1025</v>
      </c>
    </row>
    <row r="62" spans="1:8" x14ac:dyDescent="0.25">
      <c r="A62" s="343">
        <f>+SUBTOTAL(3,$E$6:$E62)</f>
        <v>57</v>
      </c>
      <c r="B62" s="343" t="s">
        <v>809</v>
      </c>
      <c r="C62" s="343" t="str">
        <f>+VLOOKUP(B62,'Erection Compiled'!$C$7:$D$659,2,FALSE)</f>
        <v>DA+0</v>
      </c>
      <c r="D62" s="349">
        <v>45449</v>
      </c>
      <c r="E62" s="349">
        <v>45449</v>
      </c>
      <c r="F62" s="343" t="s">
        <v>1023</v>
      </c>
      <c r="G62" s="343" t="s">
        <v>1025</v>
      </c>
      <c r="H62" s="343" t="s">
        <v>1025</v>
      </c>
    </row>
    <row r="63" spans="1:8" x14ac:dyDescent="0.25">
      <c r="A63" s="343">
        <f>+SUBTOTAL(3,$E$6:$E63)</f>
        <v>58</v>
      </c>
      <c r="B63" s="343" t="s">
        <v>806</v>
      </c>
      <c r="C63" s="343" t="str">
        <f>+VLOOKUP(B63,'Erection Compiled'!$C$7:$D$659,2,FALSE)</f>
        <v>DB2+0</v>
      </c>
      <c r="D63" s="349">
        <v>45449</v>
      </c>
      <c r="E63" s="349">
        <v>45449</v>
      </c>
      <c r="F63" s="343" t="s">
        <v>1023</v>
      </c>
      <c r="G63" s="343" t="s">
        <v>1025</v>
      </c>
      <c r="H63" s="343" t="s">
        <v>1025</v>
      </c>
    </row>
    <row r="64" spans="1:8" x14ac:dyDescent="0.25">
      <c r="A64" s="343">
        <f>+SUBTOTAL(3,$E$6:$E64)</f>
        <v>59</v>
      </c>
      <c r="B64" s="343" t="s">
        <v>786</v>
      </c>
      <c r="C64" s="343" t="str">
        <f>+VLOOKUP(B64,'Erection Compiled'!$C$7:$D$659,2,FALSE)</f>
        <v>DA+9</v>
      </c>
      <c r="D64" s="349">
        <v>45450</v>
      </c>
      <c r="E64" s="349">
        <v>45450</v>
      </c>
      <c r="F64" s="343" t="s">
        <v>1023</v>
      </c>
      <c r="G64" s="343" t="s">
        <v>1025</v>
      </c>
      <c r="H64" s="343" t="s">
        <v>1025</v>
      </c>
    </row>
    <row r="65" spans="1:8" x14ac:dyDescent="0.25">
      <c r="A65" s="343">
        <f>+SUBTOTAL(3,$E$6:$E65)</f>
        <v>60</v>
      </c>
      <c r="B65" s="343" t="s">
        <v>784</v>
      </c>
      <c r="C65" s="343" t="str">
        <f>+VLOOKUP(B65,'Erection Compiled'!$C$7:$D$659,2,FALSE)</f>
        <v>DA+6</v>
      </c>
      <c r="D65" s="349">
        <v>45451</v>
      </c>
      <c r="E65" s="349">
        <v>45451</v>
      </c>
      <c r="F65" s="343" t="s">
        <v>1024</v>
      </c>
      <c r="G65" s="343" t="s">
        <v>1025</v>
      </c>
      <c r="H65" s="343" t="s">
        <v>1025</v>
      </c>
    </row>
    <row r="66" spans="1:8" x14ac:dyDescent="0.25">
      <c r="A66" s="343">
        <f>+SUBTOTAL(3,$E$6:$E66)</f>
        <v>61</v>
      </c>
      <c r="B66" s="343" t="s">
        <v>799</v>
      </c>
      <c r="C66" s="343" t="str">
        <f>+VLOOKUP(B66,'Erection Compiled'!$C$7:$D$659,2,FALSE)</f>
        <v>DA+0</v>
      </c>
      <c r="D66" s="349">
        <v>45451</v>
      </c>
      <c r="E66" s="349">
        <v>45451</v>
      </c>
      <c r="F66" s="343" t="s">
        <v>1023</v>
      </c>
      <c r="G66" s="343" t="s">
        <v>1025</v>
      </c>
      <c r="H66" s="343" t="s">
        <v>1025</v>
      </c>
    </row>
    <row r="67" spans="1:8" x14ac:dyDescent="0.25">
      <c r="A67" s="343">
        <f>+SUBTOTAL(3,$E$6:$E67)</f>
        <v>62</v>
      </c>
      <c r="B67" s="343" t="s">
        <v>785</v>
      </c>
      <c r="C67" s="343" t="str">
        <f>+VLOOKUP(B67,'Erection Compiled'!$C$7:$D$659,2,FALSE)</f>
        <v>DA+0</v>
      </c>
      <c r="D67" s="349">
        <v>45452</v>
      </c>
      <c r="E67" s="349">
        <v>45452</v>
      </c>
      <c r="F67" s="343" t="s">
        <v>1024</v>
      </c>
      <c r="G67" s="343" t="s">
        <v>1025</v>
      </c>
      <c r="H67" s="343" t="s">
        <v>1025</v>
      </c>
    </row>
    <row r="68" spans="1:8" x14ac:dyDescent="0.25">
      <c r="A68" s="343">
        <f>+SUBTOTAL(3,$E$6:$E68)</f>
        <v>63</v>
      </c>
      <c r="B68" s="343" t="s">
        <v>798</v>
      </c>
      <c r="C68" s="343" t="str">
        <f>+VLOOKUP(B68,'Erection Compiled'!$C$7:$D$659,2,FALSE)</f>
        <v>DA+3</v>
      </c>
      <c r="D68" s="349">
        <v>45452</v>
      </c>
      <c r="E68" s="349">
        <v>45452</v>
      </c>
      <c r="F68" s="343" t="s">
        <v>1023</v>
      </c>
      <c r="G68" s="343" t="s">
        <v>1025</v>
      </c>
      <c r="H68" s="343" t="s">
        <v>1025</v>
      </c>
    </row>
    <row r="69" spans="1:8" x14ac:dyDescent="0.25">
      <c r="A69" s="343">
        <f>+SUBTOTAL(3,$E$6:$E69)</f>
        <v>64</v>
      </c>
      <c r="B69" s="343" t="s">
        <v>754</v>
      </c>
      <c r="C69" s="343" t="str">
        <f>+VLOOKUP(B69,'Erection Compiled'!$C$7:$D$659,2,FALSE)</f>
        <v>DA+3</v>
      </c>
      <c r="D69" s="349">
        <v>45453</v>
      </c>
      <c r="E69" s="349">
        <v>45453</v>
      </c>
      <c r="F69" s="343" t="s">
        <v>1024</v>
      </c>
      <c r="G69" s="343" t="s">
        <v>1025</v>
      </c>
      <c r="H69" s="343" t="s">
        <v>1025</v>
      </c>
    </row>
    <row r="70" spans="1:8" x14ac:dyDescent="0.25">
      <c r="A70" s="343">
        <f>+SUBTOTAL(3,$E$6:$E70)</f>
        <v>65</v>
      </c>
      <c r="B70" s="343" t="s">
        <v>100</v>
      </c>
      <c r="C70" s="343" t="str">
        <f>+VLOOKUP(B70,'Erection Compiled'!$C$7:$D$659,2,FALSE)</f>
        <v>DC1+0</v>
      </c>
      <c r="D70" s="349">
        <v>45453</v>
      </c>
      <c r="E70" s="349">
        <v>45454</v>
      </c>
      <c r="F70" s="343" t="s">
        <v>1023</v>
      </c>
      <c r="G70" s="343" t="s">
        <v>1025</v>
      </c>
      <c r="H70" s="343" t="s">
        <v>1025</v>
      </c>
    </row>
    <row r="71" spans="1:8" x14ac:dyDescent="0.25">
      <c r="A71" s="343">
        <f>+SUBTOTAL(3,$E$6:$E71)</f>
        <v>66</v>
      </c>
      <c r="B71" s="343" t="s">
        <v>770</v>
      </c>
      <c r="C71" s="343" t="str">
        <f>+VLOOKUP(B71,'Erection Compiled'!$C$7:$D$659,2,FALSE)</f>
        <v>DA+3</v>
      </c>
      <c r="D71" s="349">
        <v>45454</v>
      </c>
      <c r="E71" s="349">
        <v>45454</v>
      </c>
      <c r="F71" s="343" t="s">
        <v>1024</v>
      </c>
      <c r="G71" s="343" t="s">
        <v>1025</v>
      </c>
      <c r="H71" s="343" t="s">
        <v>1025</v>
      </c>
    </row>
    <row r="72" spans="1:8" x14ac:dyDescent="0.25">
      <c r="A72" s="343">
        <f>+SUBTOTAL(3,$E$6:$E72)</f>
        <v>67</v>
      </c>
      <c r="B72" s="343" t="s">
        <v>769</v>
      </c>
      <c r="C72" s="343" t="str">
        <f>+VLOOKUP(B72,'Erection Compiled'!$C$7:$D$659,2,FALSE)</f>
        <v>DA+3</v>
      </c>
      <c r="D72" s="349">
        <v>45456</v>
      </c>
      <c r="E72" s="349">
        <v>45456</v>
      </c>
      <c r="F72" s="343" t="s">
        <v>1024</v>
      </c>
      <c r="G72" s="343" t="s">
        <v>1025</v>
      </c>
      <c r="H72" s="343" t="s">
        <v>1025</v>
      </c>
    </row>
    <row r="73" spans="1:8" x14ac:dyDescent="0.25">
      <c r="A73" s="343">
        <f>+SUBTOTAL(3,$E$6:$E73)</f>
        <v>68</v>
      </c>
      <c r="B73" s="343" t="s">
        <v>768</v>
      </c>
      <c r="C73" s="343" t="str">
        <f>+VLOOKUP(B73,'Erection Compiled'!$C$7:$D$659,2,FALSE)</f>
        <v>DA+3</v>
      </c>
      <c r="D73" s="349">
        <v>45466</v>
      </c>
      <c r="E73" s="349">
        <v>45466</v>
      </c>
      <c r="F73" s="343" t="s">
        <v>1024</v>
      </c>
      <c r="G73" s="343" t="s">
        <v>1025</v>
      </c>
      <c r="H73" s="343" t="s">
        <v>1025</v>
      </c>
    </row>
    <row r="74" spans="1:8" x14ac:dyDescent="0.25">
      <c r="A74" s="343">
        <f>+SUBTOTAL(3,$E$6:$E74)</f>
        <v>69</v>
      </c>
      <c r="B74" s="343" t="s">
        <v>767</v>
      </c>
      <c r="C74" s="343" t="str">
        <f>+VLOOKUP(B74,'Erection Compiled'!$C$7:$D$659,2,FALSE)</f>
        <v>DA+3</v>
      </c>
      <c r="D74" s="349">
        <v>45468</v>
      </c>
      <c r="E74" s="349">
        <v>45468</v>
      </c>
      <c r="F74" s="343" t="s">
        <v>1024</v>
      </c>
      <c r="G74" s="343" t="s">
        <v>1025</v>
      </c>
      <c r="H74" s="343" t="s">
        <v>1025</v>
      </c>
    </row>
    <row r="75" spans="1:8" x14ac:dyDescent="0.25">
      <c r="A75" s="343">
        <f>+SUBTOTAL(3,$E$6:$E75)</f>
        <v>70</v>
      </c>
      <c r="B75" s="343" t="s">
        <v>766</v>
      </c>
      <c r="C75" s="343" t="str">
        <f>+VLOOKUP(B75,'Erection Compiled'!$C$7:$D$659,2,FALSE)</f>
        <v>DA+6</v>
      </c>
      <c r="D75" s="349">
        <v>45473</v>
      </c>
      <c r="E75" s="349">
        <v>45473</v>
      </c>
      <c r="F75" s="343" t="s">
        <v>1024</v>
      </c>
      <c r="G75" s="343" t="s">
        <v>1025</v>
      </c>
      <c r="H75" s="343" t="s">
        <v>1025</v>
      </c>
    </row>
    <row r="76" spans="1:8" x14ac:dyDescent="0.25">
      <c r="A76" s="343">
        <f>+SUBTOTAL(3,$E$6:$E76)</f>
        <v>71</v>
      </c>
      <c r="B76" s="343" t="s">
        <v>765</v>
      </c>
      <c r="C76" s="343" t="str">
        <f>+VLOOKUP(B76,'Erection Compiled'!$C$7:$D$659,2,FALSE)</f>
        <v>DA+9</v>
      </c>
      <c r="D76" s="349">
        <v>45474</v>
      </c>
      <c r="E76" s="349">
        <v>45474</v>
      </c>
      <c r="F76" s="343" t="s">
        <v>1023</v>
      </c>
      <c r="G76" s="343" t="s">
        <v>1025</v>
      </c>
      <c r="H76" s="343" t="s">
        <v>1025</v>
      </c>
    </row>
    <row r="77" spans="1:8" x14ac:dyDescent="0.25">
      <c r="A77" s="343">
        <f>+SUBTOTAL(3,$E$6:$E77)</f>
        <v>72</v>
      </c>
      <c r="B77" s="343" t="s">
        <v>764</v>
      </c>
      <c r="C77" s="343" t="str">
        <f>+VLOOKUP(B77,'Erection Compiled'!$C$7:$D$659,2,FALSE)</f>
        <v>DA+6</v>
      </c>
      <c r="D77" s="349">
        <v>45475</v>
      </c>
      <c r="E77" s="349">
        <v>45475</v>
      </c>
      <c r="F77" s="343" t="s">
        <v>1023</v>
      </c>
      <c r="G77" s="343" t="s">
        <v>1025</v>
      </c>
      <c r="H77" s="343" t="s">
        <v>1025</v>
      </c>
    </row>
    <row r="78" spans="1:8" x14ac:dyDescent="0.25">
      <c r="A78" s="343">
        <f>+SUBTOTAL(3,$E$6:$E78)</f>
        <v>73</v>
      </c>
      <c r="B78" s="343" t="s">
        <v>97</v>
      </c>
      <c r="C78" s="343" t="str">
        <f>+VLOOKUP(B78,'Erection Compiled'!$C$7:$D$659,2,FALSE)</f>
        <v>DC1+0</v>
      </c>
      <c r="D78" s="349">
        <v>45497</v>
      </c>
      <c r="E78" s="349">
        <v>45497</v>
      </c>
      <c r="F78" s="343" t="s">
        <v>1023</v>
      </c>
      <c r="G78" s="343" t="s">
        <v>1025</v>
      </c>
      <c r="H78" s="343" t="s">
        <v>1025</v>
      </c>
    </row>
    <row r="79" spans="1:8" x14ac:dyDescent="0.25">
      <c r="A79" s="343">
        <f>+SUBTOTAL(3,$E$6:$E79)</f>
        <v>74</v>
      </c>
      <c r="B79" s="343" t="s">
        <v>757</v>
      </c>
      <c r="C79" s="343" t="str">
        <f>+VLOOKUP(B79,'Erection Compiled'!$C$7:$D$659,2,FALSE)</f>
        <v>DB1+3</v>
      </c>
      <c r="D79" s="349">
        <v>45500</v>
      </c>
      <c r="E79" s="349">
        <v>45500</v>
      </c>
      <c r="F79" s="343" t="s">
        <v>1023</v>
      </c>
      <c r="G79" s="343" t="s">
        <v>1025</v>
      </c>
      <c r="H79" s="343" t="s">
        <v>1025</v>
      </c>
    </row>
    <row r="80" spans="1:8" x14ac:dyDescent="0.25">
      <c r="A80" s="343">
        <f>+SUBTOTAL(3,$E$6:$E80)</f>
        <v>75</v>
      </c>
      <c r="B80" s="343" t="s">
        <v>739</v>
      </c>
      <c r="C80" s="343" t="str">
        <f>+VLOOKUP(B80,'Erection Compiled'!$C$7:$D$659,2,FALSE)</f>
        <v>DA+0</v>
      </c>
      <c r="D80" s="349">
        <v>45527</v>
      </c>
      <c r="E80" s="349">
        <v>45527</v>
      </c>
      <c r="F80" s="343" t="s">
        <v>1023</v>
      </c>
      <c r="G80" s="343" t="s">
        <v>1025</v>
      </c>
      <c r="H80" s="343" t="s">
        <v>1025</v>
      </c>
    </row>
    <row r="81" spans="1:8" x14ac:dyDescent="0.25">
      <c r="A81" s="343">
        <f>+SUBTOTAL(3,$E$6:$E81)</f>
        <v>76</v>
      </c>
      <c r="B81" s="343" t="s">
        <v>740</v>
      </c>
      <c r="C81" s="343" t="str">
        <f>+VLOOKUP(B81,'Erection Compiled'!$C$7:$D$659,2,FALSE)</f>
        <v>DA+0</v>
      </c>
      <c r="D81" s="349">
        <v>45528</v>
      </c>
      <c r="E81" s="349">
        <v>45528</v>
      </c>
      <c r="F81" s="343" t="s">
        <v>1023</v>
      </c>
      <c r="G81" s="343" t="s">
        <v>1025</v>
      </c>
      <c r="H81" s="343" t="s">
        <v>1025</v>
      </c>
    </row>
    <row r="82" spans="1:8" x14ac:dyDescent="0.25">
      <c r="A82" s="343">
        <f>+SUBTOTAL(3,$E$6:$E82)</f>
        <v>77</v>
      </c>
      <c r="B82" s="343" t="s">
        <v>750</v>
      </c>
      <c r="C82" s="343" t="str">
        <f>+VLOOKUP(B82,'Erection Compiled'!$C$7:$D$659,2,FALSE)</f>
        <v>DA+3</v>
      </c>
      <c r="D82" s="349">
        <v>45531</v>
      </c>
      <c r="E82" s="349">
        <v>45531</v>
      </c>
      <c r="F82" s="343" t="s">
        <v>1023</v>
      </c>
      <c r="G82" s="343" t="s">
        <v>1025</v>
      </c>
      <c r="H82" s="343" t="s">
        <v>1025</v>
      </c>
    </row>
    <row r="83" spans="1:8" x14ac:dyDescent="0.25">
      <c r="A83" s="343">
        <f>+SUBTOTAL(3,$E$6:$E83)</f>
        <v>78</v>
      </c>
      <c r="B83" s="343" t="s">
        <v>747</v>
      </c>
      <c r="C83" s="343" t="str">
        <f>+VLOOKUP(B83,'Erection Compiled'!$C$7:$D$659,2,FALSE)</f>
        <v>DA+0</v>
      </c>
      <c r="D83" s="349">
        <v>45532</v>
      </c>
      <c r="E83" s="349">
        <v>45532</v>
      </c>
      <c r="F83" s="343" t="s">
        <v>1023</v>
      </c>
      <c r="G83" s="343" t="s">
        <v>1025</v>
      </c>
      <c r="H83" s="343" t="s">
        <v>1025</v>
      </c>
    </row>
    <row r="84" spans="1:8" x14ac:dyDescent="0.25">
      <c r="A84" s="343">
        <f>+SUBTOTAL(3,$E$6:$E84)</f>
        <v>79</v>
      </c>
      <c r="B84" s="343" t="s">
        <v>748</v>
      </c>
      <c r="C84" s="343" t="str">
        <f>+VLOOKUP(B84,'Erection Compiled'!$C$7:$D$659,2,FALSE)</f>
        <v>DA+0</v>
      </c>
      <c r="D84" s="349">
        <v>45534</v>
      </c>
      <c r="E84" s="349">
        <v>45534</v>
      </c>
      <c r="F84" s="343" t="s">
        <v>1023</v>
      </c>
      <c r="G84" s="343" t="s">
        <v>1025</v>
      </c>
      <c r="H84" s="343" t="s">
        <v>1025</v>
      </c>
    </row>
    <row r="85" spans="1:8" x14ac:dyDescent="0.25">
      <c r="A85" s="343">
        <f>+SUBTOTAL(3,$E$6:$E85)</f>
        <v>80</v>
      </c>
      <c r="B85" s="343" t="s">
        <v>749</v>
      </c>
      <c r="C85" s="343" t="str">
        <f>+VLOOKUP(B85,'Erection Compiled'!$C$7:$D$659,2,FALSE)</f>
        <v>DA+3</v>
      </c>
      <c r="D85" s="349">
        <v>45534</v>
      </c>
      <c r="E85" s="349">
        <v>45534</v>
      </c>
      <c r="F85" s="343" t="s">
        <v>1023</v>
      </c>
      <c r="G85" s="343" t="s">
        <v>1025</v>
      </c>
      <c r="H85" s="343" t="s">
        <v>1025</v>
      </c>
    </row>
    <row r="86" spans="1:8" x14ac:dyDescent="0.25">
      <c r="A86" s="343">
        <f>+SUBTOTAL(3,$E$6:$E86)</f>
        <v>81</v>
      </c>
      <c r="B86" s="343" t="s">
        <v>99</v>
      </c>
      <c r="C86" s="343" t="str">
        <f>+VLOOKUP(B86,'Erection Compiled'!$C$7:$D$659,2,FALSE)</f>
        <v>DB2+0</v>
      </c>
      <c r="D86" s="349">
        <v>45550</v>
      </c>
      <c r="E86" s="349">
        <v>45550</v>
      </c>
      <c r="F86" s="343" t="s">
        <v>1023</v>
      </c>
      <c r="G86" s="343" t="s">
        <v>1025</v>
      </c>
      <c r="H86" s="343" t="s">
        <v>1025</v>
      </c>
    </row>
    <row r="87" spans="1:8" x14ac:dyDescent="0.25">
      <c r="A87" s="343">
        <f>+SUBTOTAL(3,$E$6:$E87)</f>
        <v>82</v>
      </c>
      <c r="B87" s="343" t="s">
        <v>787</v>
      </c>
      <c r="C87" s="343" t="str">
        <f>+VLOOKUP(B87,'Erection Compiled'!$C$7:$D$659,2,FALSE)</f>
        <v>DA+3</v>
      </c>
      <c r="D87" s="349">
        <v>45558</v>
      </c>
      <c r="E87" s="349">
        <v>45559</v>
      </c>
      <c r="F87" s="343" t="s">
        <v>1023</v>
      </c>
      <c r="G87" s="343" t="s">
        <v>1025</v>
      </c>
      <c r="H87" s="343" t="s">
        <v>1025</v>
      </c>
    </row>
    <row r="88" spans="1:8" x14ac:dyDescent="0.25">
      <c r="A88" s="343">
        <f>+SUBTOTAL(3,$E$6:$E88)</f>
        <v>83</v>
      </c>
      <c r="B88" s="343" t="s">
        <v>792</v>
      </c>
      <c r="C88" s="343" t="str">
        <f>+VLOOKUP(B88,'Erection Compiled'!$C$7:$D$659,2,FALSE)</f>
        <v>DA+3</v>
      </c>
      <c r="D88" s="349">
        <v>45560</v>
      </c>
      <c r="E88" s="349">
        <v>45561</v>
      </c>
      <c r="F88" s="343" t="s">
        <v>1023</v>
      </c>
      <c r="G88" s="343" t="s">
        <v>1025</v>
      </c>
      <c r="H88" s="343" t="s">
        <v>1025</v>
      </c>
    </row>
    <row r="89" spans="1:8" x14ac:dyDescent="0.25">
      <c r="A89" s="343">
        <f>+SUBTOTAL(3,$E$6:$E89)</f>
        <v>84</v>
      </c>
      <c r="B89" s="343" t="s">
        <v>751</v>
      </c>
      <c r="C89" s="343" t="str">
        <f>+VLOOKUP(B89,'Erection Compiled'!$C$7:$D$659,2,FALSE)</f>
        <v>DA+3</v>
      </c>
      <c r="D89" s="349">
        <v>45570</v>
      </c>
      <c r="E89" s="349">
        <v>45571</v>
      </c>
      <c r="F89" s="343" t="s">
        <v>1023</v>
      </c>
      <c r="G89" s="343" t="s">
        <v>1025</v>
      </c>
      <c r="H89" s="343" t="s">
        <v>1025</v>
      </c>
    </row>
    <row r="90" spans="1:8" x14ac:dyDescent="0.25">
      <c r="A90" s="343">
        <f>+SUBTOTAL(3,$E$6:$E90)</f>
        <v>85</v>
      </c>
      <c r="B90" s="343" t="s">
        <v>705</v>
      </c>
      <c r="C90" s="343" t="str">
        <f>+VLOOKUP(B90,'Erection Compiled'!$C$7:$D$659,2,FALSE)</f>
        <v>DA+0</v>
      </c>
      <c r="D90" s="349">
        <v>45571</v>
      </c>
      <c r="E90" s="349">
        <v>45572</v>
      </c>
      <c r="F90" s="343" t="s">
        <v>1023</v>
      </c>
      <c r="G90" s="343" t="s">
        <v>1025</v>
      </c>
      <c r="H90" s="343" t="s">
        <v>1025</v>
      </c>
    </row>
    <row r="91" spans="1:8" x14ac:dyDescent="0.25">
      <c r="A91" s="343">
        <f>+SUBTOTAL(3,$E$6:$E91)</f>
        <v>86</v>
      </c>
      <c r="B91" s="343" t="s">
        <v>706</v>
      </c>
      <c r="C91" s="343" t="str">
        <f>+VLOOKUP(B91,'Erection Compiled'!$C$7:$D$659,2,FALSE)</f>
        <v>DA+0</v>
      </c>
      <c r="D91" s="349">
        <v>45574</v>
      </c>
      <c r="E91" s="349">
        <v>45574</v>
      </c>
      <c r="F91" s="343" t="s">
        <v>1023</v>
      </c>
      <c r="G91" s="343" t="s">
        <v>1025</v>
      </c>
      <c r="H91" s="343" t="s">
        <v>1025</v>
      </c>
    </row>
    <row r="92" spans="1:8" x14ac:dyDescent="0.25">
      <c r="A92" s="343">
        <f>+SUBTOTAL(3,$E$6:$E92)</f>
        <v>87</v>
      </c>
      <c r="B92" s="343" t="s">
        <v>92</v>
      </c>
      <c r="C92" s="343" t="str">
        <f>+VLOOKUP(B92,'Erection Compiled'!$C$7:$D$659,2,FALSE)</f>
        <v>DB2+0</v>
      </c>
      <c r="D92" s="349">
        <v>45575</v>
      </c>
      <c r="E92" s="349">
        <v>45575</v>
      </c>
      <c r="F92" s="343" t="s">
        <v>1023</v>
      </c>
      <c r="G92" s="343" t="s">
        <v>1025</v>
      </c>
      <c r="H92" s="343" t="s">
        <v>1025</v>
      </c>
    </row>
    <row r="93" spans="1:8" x14ac:dyDescent="0.25">
      <c r="A93" s="343">
        <f>+SUBTOTAL(3,$E$6:$E93)</f>
        <v>88</v>
      </c>
      <c r="B93" s="343" t="s">
        <v>699</v>
      </c>
      <c r="C93" s="343" t="str">
        <f>+VLOOKUP(B93,'Erection Compiled'!$C$7:$D$659,2,FALSE)</f>
        <v>DA+6</v>
      </c>
      <c r="D93" s="349">
        <v>45589</v>
      </c>
      <c r="E93" s="349">
        <v>45589</v>
      </c>
      <c r="F93" s="343" t="s">
        <v>1023</v>
      </c>
      <c r="G93" s="343" t="s">
        <v>1025</v>
      </c>
      <c r="H93" s="343" t="s">
        <v>1025</v>
      </c>
    </row>
    <row r="94" spans="1:8" x14ac:dyDescent="0.25">
      <c r="A94" s="343">
        <f>+SUBTOTAL(3,$E$6:$E94)</f>
        <v>89</v>
      </c>
      <c r="B94" s="343" t="s">
        <v>697</v>
      </c>
      <c r="C94" s="343" t="str">
        <f>+VLOOKUP(B94,'Erection Compiled'!$C$7:$D$659,2,FALSE)</f>
        <v>DA+6</v>
      </c>
      <c r="D94" s="349">
        <v>45590</v>
      </c>
      <c r="E94" s="349">
        <v>45590</v>
      </c>
      <c r="F94" s="343" t="s">
        <v>1023</v>
      </c>
      <c r="G94" s="343" t="s">
        <v>1025</v>
      </c>
      <c r="H94" s="343" t="s">
        <v>1025</v>
      </c>
    </row>
    <row r="95" spans="1:8" x14ac:dyDescent="0.25">
      <c r="A95" s="343">
        <f>+SUBTOTAL(3,$E$6:$E95)</f>
        <v>90</v>
      </c>
      <c r="B95" s="343" t="s">
        <v>708</v>
      </c>
      <c r="C95" s="343" t="str">
        <f>+VLOOKUP(B95,'Erection Compiled'!$C$7:$D$659,2,FALSE)</f>
        <v>DA+0</v>
      </c>
      <c r="D95" s="349">
        <v>45590</v>
      </c>
      <c r="E95" s="349">
        <v>45590</v>
      </c>
      <c r="F95" s="343" t="s">
        <v>1023</v>
      </c>
      <c r="G95" s="343" t="s">
        <v>1025</v>
      </c>
      <c r="H95" s="343" t="s">
        <v>1025</v>
      </c>
    </row>
    <row r="96" spans="1:8" x14ac:dyDescent="0.25">
      <c r="A96" s="343">
        <f>+SUBTOTAL(3,$E$6:$E96)</f>
        <v>91</v>
      </c>
      <c r="B96" s="345" t="s">
        <v>173</v>
      </c>
      <c r="C96" s="343" t="str">
        <f>+VLOOKUP(B96,'Erection Compiled'!$C$7:$D$659,2,FALSE)</f>
        <v>DA+3</v>
      </c>
      <c r="D96" s="349">
        <v>45591</v>
      </c>
      <c r="E96" s="349">
        <v>45591</v>
      </c>
      <c r="F96" s="343" t="s">
        <v>1026</v>
      </c>
      <c r="G96" s="343" t="s">
        <v>1025</v>
      </c>
      <c r="H96" s="343"/>
    </row>
    <row r="97" spans="1:8" x14ac:dyDescent="0.25">
      <c r="A97" s="343">
        <f>+SUBTOTAL(3,$E$6:$E97)</f>
        <v>92</v>
      </c>
      <c r="B97" s="345" t="s">
        <v>698</v>
      </c>
      <c r="C97" s="343" t="str">
        <f>+VLOOKUP(B97,'Erection Compiled'!$C$7:$D$659,2,FALSE)</f>
        <v>DA+9</v>
      </c>
      <c r="D97" s="349">
        <v>45593</v>
      </c>
      <c r="E97" s="349">
        <v>45593</v>
      </c>
      <c r="F97" s="343" t="s">
        <v>1023</v>
      </c>
      <c r="G97" s="343" t="s">
        <v>1025</v>
      </c>
      <c r="H97" s="343" t="s">
        <v>1025</v>
      </c>
    </row>
    <row r="98" spans="1:8" x14ac:dyDescent="0.25">
      <c r="A98" s="343">
        <f>+SUBTOTAL(3,$E$6:$E98)</f>
        <v>93</v>
      </c>
      <c r="B98" s="345" t="s">
        <v>817</v>
      </c>
      <c r="C98" s="343" t="str">
        <f>+VLOOKUP(B98,'Erection Compiled'!$C$7:$D$659,2,FALSE)</f>
        <v>DA+3</v>
      </c>
      <c r="D98" s="349">
        <v>45594</v>
      </c>
      <c r="E98" s="349">
        <v>45594</v>
      </c>
      <c r="F98" s="343" t="s">
        <v>1023</v>
      </c>
      <c r="G98" s="343" t="s">
        <v>1025</v>
      </c>
      <c r="H98" s="343" t="s">
        <v>1025</v>
      </c>
    </row>
    <row r="99" spans="1:8" x14ac:dyDescent="0.25">
      <c r="A99" s="343">
        <f>+SUBTOTAL(3,$E$6:$E99)</f>
        <v>94</v>
      </c>
      <c r="B99" s="345" t="s">
        <v>496</v>
      </c>
      <c r="C99" s="343" t="str">
        <f>+VLOOKUP(B99,'Erection Compiled'!$C$7:$D$659,2,FALSE)</f>
        <v>DA+3</v>
      </c>
      <c r="D99" s="349">
        <v>45591</v>
      </c>
      <c r="E99" s="349">
        <v>45594</v>
      </c>
      <c r="F99" s="343" t="s">
        <v>613</v>
      </c>
      <c r="G99" s="343" t="s">
        <v>1025</v>
      </c>
      <c r="H99" s="343"/>
    </row>
    <row r="100" spans="1:8" x14ac:dyDescent="0.25">
      <c r="A100" s="343">
        <f>+SUBTOTAL(3,$E$6:$E100)</f>
        <v>95</v>
      </c>
      <c r="B100" s="345" t="s">
        <v>174</v>
      </c>
      <c r="C100" s="343" t="str">
        <f>+VLOOKUP(B100,'Erection Compiled'!$C$7:$D$659,2,FALSE)</f>
        <v>DA+0</v>
      </c>
      <c r="D100" s="349">
        <v>45606</v>
      </c>
      <c r="E100" s="349">
        <v>45606</v>
      </c>
      <c r="F100" s="343" t="s">
        <v>613</v>
      </c>
      <c r="G100" s="343" t="s">
        <v>1025</v>
      </c>
      <c r="H100" s="343"/>
    </row>
    <row r="101" spans="1:8" x14ac:dyDescent="0.25">
      <c r="A101" s="343">
        <f>+SUBTOTAL(3,$E$6:$E101)</f>
        <v>96</v>
      </c>
      <c r="B101" s="343" t="s">
        <v>760</v>
      </c>
      <c r="C101" s="343" t="str">
        <f>+VLOOKUP(B101,'Erection Compiled'!$C$7:$D$659,2,FALSE)</f>
        <v>DA+6</v>
      </c>
      <c r="D101" s="349">
        <v>45607</v>
      </c>
      <c r="E101" s="349">
        <v>45607</v>
      </c>
      <c r="F101" s="343" t="s">
        <v>1023</v>
      </c>
      <c r="G101" s="343" t="s">
        <v>1025</v>
      </c>
      <c r="H101" s="343" t="s">
        <v>1025</v>
      </c>
    </row>
    <row r="102" spans="1:8" x14ac:dyDescent="0.25">
      <c r="A102" s="343">
        <f>+SUBTOTAL(3,$E$6:$E102)</f>
        <v>97</v>
      </c>
      <c r="B102" s="345" t="s">
        <v>508</v>
      </c>
      <c r="C102" s="343" t="str">
        <f>+VLOOKUP(B102,'Erection Compiled'!$C$7:$D$659,2,FALSE)</f>
        <v>DA+0</v>
      </c>
      <c r="D102" s="349">
        <v>45608</v>
      </c>
      <c r="E102" s="349">
        <v>45608</v>
      </c>
      <c r="F102" s="343" t="s">
        <v>613</v>
      </c>
      <c r="G102" s="343" t="s">
        <v>1025</v>
      </c>
      <c r="H102" s="343"/>
    </row>
    <row r="103" spans="1:8" x14ac:dyDescent="0.25">
      <c r="A103" s="343">
        <f>+SUBTOTAL(3,$E$6:$E103)</f>
        <v>98</v>
      </c>
      <c r="B103" s="343" t="s">
        <v>703</v>
      </c>
      <c r="C103" s="343" t="str">
        <f>+VLOOKUP(B103,'Erection Compiled'!$C$7:$D$659,2,FALSE)</f>
        <v>DA+0</v>
      </c>
      <c r="D103" s="349">
        <v>45610</v>
      </c>
      <c r="E103" s="349">
        <v>45610</v>
      </c>
      <c r="F103" s="343" t="s">
        <v>1023</v>
      </c>
      <c r="G103" s="343" t="s">
        <v>1025</v>
      </c>
      <c r="H103" s="343" t="s">
        <v>1025</v>
      </c>
    </row>
    <row r="104" spans="1:8" x14ac:dyDescent="0.25">
      <c r="A104" s="343">
        <f>+SUBTOTAL(3,$E$6:$E104)</f>
        <v>99</v>
      </c>
      <c r="B104" s="343" t="s">
        <v>854</v>
      </c>
      <c r="C104" s="343" t="str">
        <f>+VLOOKUP(B104,'Erection Compiled'!$C$7:$D$659,2,FALSE)</f>
        <v>DA+0</v>
      </c>
      <c r="D104" s="349">
        <v>45610</v>
      </c>
      <c r="E104" s="349">
        <v>45610</v>
      </c>
      <c r="F104" s="343" t="s">
        <v>1023</v>
      </c>
      <c r="G104" s="343" t="s">
        <v>1025</v>
      </c>
      <c r="H104" s="343" t="s">
        <v>1025</v>
      </c>
    </row>
    <row r="105" spans="1:8" x14ac:dyDescent="0.25">
      <c r="A105" s="343">
        <f>+SUBTOTAL(3,$E$6:$E105)</f>
        <v>100</v>
      </c>
      <c r="B105" s="343" t="s">
        <v>855</v>
      </c>
      <c r="C105" s="343" t="str">
        <f>+VLOOKUP(B105,'Erection Compiled'!$C$7:$D$659,2,FALSE)</f>
        <v>DA+0</v>
      </c>
      <c r="D105" s="349">
        <v>45615</v>
      </c>
      <c r="E105" s="349">
        <v>45615</v>
      </c>
      <c r="F105" s="343" t="s">
        <v>1023</v>
      </c>
      <c r="G105" s="343" t="s">
        <v>1025</v>
      </c>
      <c r="H105" s="343" t="s">
        <v>1025</v>
      </c>
    </row>
    <row r="106" spans="1:8" x14ac:dyDescent="0.25">
      <c r="A106" s="343">
        <f>+SUBTOTAL(3,$E$6:$E106)</f>
        <v>101</v>
      </c>
      <c r="B106" s="343" t="s">
        <v>862</v>
      </c>
      <c r="C106" s="343" t="str">
        <f>+VLOOKUP(B106,'Erection Compiled'!$C$7:$D$659,2,FALSE)</f>
        <v>DA+0</v>
      </c>
      <c r="D106" s="349">
        <v>45616</v>
      </c>
      <c r="E106" s="349">
        <v>45616</v>
      </c>
      <c r="F106" s="343" t="s">
        <v>1023</v>
      </c>
      <c r="G106" s="343" t="s">
        <v>1025</v>
      </c>
      <c r="H106" s="343" t="s">
        <v>1025</v>
      </c>
    </row>
    <row r="107" spans="1:8" x14ac:dyDescent="0.25">
      <c r="A107" s="343">
        <f>+SUBTOTAL(3,$E$6:$E107)</f>
        <v>102</v>
      </c>
      <c r="B107" s="343" t="s">
        <v>717</v>
      </c>
      <c r="C107" s="343" t="str">
        <f>+VLOOKUP(B107,'Erection Compiled'!$C$7:$D$659,2,FALSE)</f>
        <v>DA+3</v>
      </c>
      <c r="D107" s="349">
        <v>45621</v>
      </c>
      <c r="E107" s="349">
        <v>45621</v>
      </c>
      <c r="F107" s="343" t="s">
        <v>1023</v>
      </c>
      <c r="G107" s="343" t="s">
        <v>1025</v>
      </c>
      <c r="H107" s="343" t="s">
        <v>1025</v>
      </c>
    </row>
    <row r="108" spans="1:8" x14ac:dyDescent="0.25">
      <c r="A108" s="343">
        <f>+SUBTOTAL(3,$E$6:$E108)</f>
        <v>103</v>
      </c>
      <c r="B108" s="343" t="s">
        <v>716</v>
      </c>
      <c r="C108" s="343" t="str">
        <f>+VLOOKUP(B108,'Erection Compiled'!$C$7:$D$659,2,FALSE)</f>
        <v>DA+6</v>
      </c>
      <c r="D108" s="349">
        <v>45621</v>
      </c>
      <c r="E108" s="349">
        <v>45621</v>
      </c>
      <c r="F108" s="343" t="s">
        <v>1023</v>
      </c>
      <c r="G108" s="343" t="s">
        <v>1025</v>
      </c>
      <c r="H108" s="343" t="s">
        <v>1025</v>
      </c>
    </row>
    <row r="109" spans="1:8" x14ac:dyDescent="0.25">
      <c r="A109" s="343">
        <f>+SUBTOTAL(3,$E$6:$E109)</f>
        <v>104</v>
      </c>
      <c r="B109" s="343" t="s">
        <v>718</v>
      </c>
      <c r="C109" s="343" t="str">
        <f>+VLOOKUP(B109,'Erection Compiled'!$C$7:$D$659,2,FALSE)</f>
        <v>DA+6</v>
      </c>
      <c r="D109" s="349">
        <v>45622</v>
      </c>
      <c r="E109" s="349">
        <v>45622</v>
      </c>
      <c r="F109" s="343" t="s">
        <v>1023</v>
      </c>
      <c r="G109" s="343" t="s">
        <v>1025</v>
      </c>
      <c r="H109" s="343" t="s">
        <v>1025</v>
      </c>
    </row>
    <row r="110" spans="1:8" x14ac:dyDescent="0.25">
      <c r="A110" s="343">
        <f>+SUBTOTAL(3,$E$6:$E110)</f>
        <v>105</v>
      </c>
      <c r="B110" s="343" t="s">
        <v>688</v>
      </c>
      <c r="C110" s="343" t="str">
        <f>+VLOOKUP(B110,'Erection Compiled'!$C$7:$D$659,2,FALSE)</f>
        <v>DC2+0</v>
      </c>
      <c r="D110" s="349">
        <v>45623</v>
      </c>
      <c r="E110" s="349">
        <v>45623</v>
      </c>
      <c r="F110" s="343" t="s">
        <v>1023</v>
      </c>
      <c r="G110" s="343" t="s">
        <v>1025</v>
      </c>
      <c r="H110" s="343" t="s">
        <v>1025</v>
      </c>
    </row>
    <row r="111" spans="1:8" x14ac:dyDescent="0.25">
      <c r="A111" s="343">
        <f>+SUBTOTAL(3,$E$6:$E111)</f>
        <v>106</v>
      </c>
      <c r="B111" s="343" t="s">
        <v>693</v>
      </c>
      <c r="C111" s="343" t="str">
        <f>+VLOOKUP(B111,'Erection Compiled'!$C$7:$D$659,2,FALSE)</f>
        <v>DA+3</v>
      </c>
      <c r="D111" s="349">
        <v>45623</v>
      </c>
      <c r="E111" s="349">
        <v>45623</v>
      </c>
      <c r="F111" s="343" t="s">
        <v>1023</v>
      </c>
      <c r="G111" s="343" t="s">
        <v>1025</v>
      </c>
      <c r="H111" s="343" t="s">
        <v>1025</v>
      </c>
    </row>
    <row r="112" spans="1:8" x14ac:dyDescent="0.25">
      <c r="A112" s="343">
        <f>+SUBTOTAL(3,$E$6:$E112)</f>
        <v>107</v>
      </c>
      <c r="B112" s="343" t="s">
        <v>689</v>
      </c>
      <c r="C112" s="343" t="str">
        <f>+VLOOKUP(B112,'Erection Compiled'!$C$7:$D$659,2,FALSE)</f>
        <v>DA+9</v>
      </c>
      <c r="D112" s="349">
        <v>45625</v>
      </c>
      <c r="E112" s="349">
        <v>45625</v>
      </c>
      <c r="F112" s="343" t="s">
        <v>1023</v>
      </c>
      <c r="G112" s="343" t="s">
        <v>1025</v>
      </c>
      <c r="H112" s="343" t="s">
        <v>1025</v>
      </c>
    </row>
    <row r="113" spans="1:8" x14ac:dyDescent="0.25">
      <c r="A113" s="343">
        <f>+SUBTOTAL(3,$E$6:$E113)</f>
        <v>108</v>
      </c>
      <c r="B113" s="343" t="s">
        <v>687</v>
      </c>
      <c r="C113" s="343" t="str">
        <f>+VLOOKUP(B113,'Erection Compiled'!$C$7:$D$659,2,FALSE)</f>
        <v>DA+6</v>
      </c>
      <c r="D113" s="349">
        <v>45625</v>
      </c>
      <c r="E113" s="349">
        <v>45625</v>
      </c>
      <c r="F113" s="343" t="s">
        <v>1023</v>
      </c>
      <c r="G113" s="343" t="s">
        <v>1025</v>
      </c>
      <c r="H113" s="343" t="s">
        <v>1025</v>
      </c>
    </row>
    <row r="114" spans="1:8" x14ac:dyDescent="0.25">
      <c r="A114" s="343">
        <f>+SUBTOTAL(3,$E$6:$E114)</f>
        <v>109</v>
      </c>
      <c r="B114" s="343" t="s">
        <v>696</v>
      </c>
      <c r="C114" s="343" t="str">
        <f>+VLOOKUP(B114,'Erection Compiled'!$C$7:$D$659,2,FALSE)</f>
        <v>DA+0</v>
      </c>
      <c r="D114" s="349">
        <v>45628</v>
      </c>
      <c r="E114" s="349">
        <v>45628</v>
      </c>
      <c r="F114" s="343" t="s">
        <v>1023</v>
      </c>
      <c r="G114" s="343" t="s">
        <v>1025</v>
      </c>
      <c r="H114" s="343" t="s">
        <v>1025</v>
      </c>
    </row>
    <row r="115" spans="1:8" x14ac:dyDescent="0.25">
      <c r="A115" s="343">
        <f>+SUBTOTAL(3,$E$6:$E115)</f>
        <v>110</v>
      </c>
      <c r="B115" s="343" t="s">
        <v>695</v>
      </c>
      <c r="C115" s="343" t="str">
        <f>+VLOOKUP(B115,'Erection Compiled'!$C$7:$D$659,2,FALSE)</f>
        <v>DA+0</v>
      </c>
      <c r="D115" s="349">
        <v>45629</v>
      </c>
      <c r="E115" s="349">
        <v>45629</v>
      </c>
      <c r="F115" s="343" t="s">
        <v>1023</v>
      </c>
      <c r="G115" s="343" t="s">
        <v>1025</v>
      </c>
      <c r="H115" s="343" t="s">
        <v>1025</v>
      </c>
    </row>
    <row r="116" spans="1:8" x14ac:dyDescent="0.25">
      <c r="A116" s="343">
        <f>+SUBTOTAL(3,$E$6:$E116)</f>
        <v>111</v>
      </c>
      <c r="B116" s="343" t="s">
        <v>694</v>
      </c>
      <c r="C116" s="343" t="str">
        <f>+VLOOKUP(B116,'Erection Compiled'!$C$7:$D$659,2,FALSE)</f>
        <v>DA+3</v>
      </c>
      <c r="D116" s="349">
        <v>45630</v>
      </c>
      <c r="E116" s="349">
        <v>45630</v>
      </c>
      <c r="F116" s="343" t="s">
        <v>1023</v>
      </c>
      <c r="G116" s="343" t="s">
        <v>1025</v>
      </c>
      <c r="H116" s="343" t="s">
        <v>1025</v>
      </c>
    </row>
    <row r="117" spans="1:8" x14ac:dyDescent="0.25">
      <c r="A117" s="343">
        <f>+SUBTOTAL(3,$E$6:$E117)</f>
        <v>112</v>
      </c>
      <c r="B117" s="343" t="s">
        <v>218</v>
      </c>
      <c r="C117" s="343" t="str">
        <f>+VLOOKUP(B117,'Erection Compiled'!$C$7:$D$659,2,FALSE)</f>
        <v>DA+3</v>
      </c>
      <c r="D117" s="349">
        <v>45631</v>
      </c>
      <c r="E117" s="349">
        <v>45631</v>
      </c>
      <c r="F117" s="343" t="s">
        <v>1023</v>
      </c>
      <c r="G117" s="343" t="s">
        <v>1025</v>
      </c>
      <c r="H117" s="343" t="s">
        <v>1025</v>
      </c>
    </row>
    <row r="118" spans="1:8" x14ac:dyDescent="0.25">
      <c r="A118" s="343">
        <f>+SUBTOTAL(3,$E$6:$E118)</f>
        <v>113</v>
      </c>
      <c r="B118" s="343" t="s">
        <v>753</v>
      </c>
      <c r="C118" s="343" t="str">
        <f>+VLOOKUP(B118,'Erection Compiled'!$C$7:$D$659,2,FALSE)</f>
        <v>DA+3</v>
      </c>
      <c r="D118" s="349">
        <v>45632</v>
      </c>
      <c r="E118" s="349">
        <v>45632</v>
      </c>
      <c r="F118" s="343" t="s">
        <v>1023</v>
      </c>
      <c r="G118" s="343" t="s">
        <v>1025</v>
      </c>
      <c r="H118" s="343" t="s">
        <v>1025</v>
      </c>
    </row>
    <row r="119" spans="1:8" x14ac:dyDescent="0.25">
      <c r="A119" s="343">
        <f>+SUBTOTAL(3,$E$6:$E119)</f>
        <v>114</v>
      </c>
      <c r="B119" s="343" t="s">
        <v>859</v>
      </c>
      <c r="C119" s="343" t="str">
        <f>+VLOOKUP(B119,'Erection Compiled'!$C$7:$D$659,2,FALSE)</f>
        <v>DA+0</v>
      </c>
      <c r="D119" s="349">
        <v>45639</v>
      </c>
      <c r="E119" s="349">
        <v>45639</v>
      </c>
      <c r="F119" s="343" t="s">
        <v>1023</v>
      </c>
      <c r="G119" s="343" t="s">
        <v>1025</v>
      </c>
      <c r="H119" s="343" t="s">
        <v>1025</v>
      </c>
    </row>
    <row r="120" spans="1:8" x14ac:dyDescent="0.25">
      <c r="A120" s="343">
        <f>+SUBTOTAL(3,$E$6:$E120)</f>
        <v>115</v>
      </c>
      <c r="B120" s="343" t="s">
        <v>221</v>
      </c>
      <c r="C120" s="343" t="str">
        <f>+VLOOKUP(B120,'Erection Compiled'!$C$7:$D$659,2,FALSE)</f>
        <v>DA+3</v>
      </c>
      <c r="D120" s="349">
        <v>45643</v>
      </c>
      <c r="E120" s="349">
        <v>45643</v>
      </c>
      <c r="F120" s="343" t="s">
        <v>1023</v>
      </c>
      <c r="G120" s="343" t="s">
        <v>1025</v>
      </c>
      <c r="H120" s="343" t="s">
        <v>1025</v>
      </c>
    </row>
    <row r="121" spans="1:8" x14ac:dyDescent="0.25">
      <c r="A121" s="343">
        <f>+SUBTOTAL(3,$E$6:$E121)</f>
        <v>116</v>
      </c>
      <c r="B121" s="343" t="s">
        <v>752</v>
      </c>
      <c r="C121" s="343" t="str">
        <f>+VLOOKUP(B121,'Erection Compiled'!$C$7:$D$659,2,FALSE)</f>
        <v>DA+3</v>
      </c>
      <c r="D121" s="349">
        <v>45644</v>
      </c>
      <c r="E121" s="349">
        <v>45644</v>
      </c>
      <c r="F121" s="343" t="s">
        <v>1023</v>
      </c>
      <c r="G121" s="343" t="s">
        <v>1025</v>
      </c>
      <c r="H121" s="343" t="s">
        <v>1025</v>
      </c>
    </row>
    <row r="122" spans="1:8" x14ac:dyDescent="0.25">
      <c r="A122" s="343">
        <f>+SUBTOTAL(3,$E$6:$E122)</f>
        <v>117</v>
      </c>
      <c r="B122" s="343" t="s">
        <v>96</v>
      </c>
      <c r="C122" s="343" t="str">
        <f>+VLOOKUP(B122,'Erection Compiled'!$C$7:$D$659,2,FALSE)</f>
        <v>DA+3</v>
      </c>
      <c r="D122" s="349">
        <v>45646</v>
      </c>
      <c r="E122" s="349">
        <v>45646</v>
      </c>
      <c r="F122" s="343" t="s">
        <v>1023</v>
      </c>
      <c r="G122" s="343" t="s">
        <v>1025</v>
      </c>
      <c r="H122" s="343" t="s">
        <v>1025</v>
      </c>
    </row>
    <row r="123" spans="1:8" x14ac:dyDescent="0.25">
      <c r="A123" s="343">
        <f>+SUBTOTAL(3,$E$6:$E123)</f>
        <v>118</v>
      </c>
      <c r="B123" s="343" t="s">
        <v>704</v>
      </c>
      <c r="C123" s="343" t="str">
        <f>+VLOOKUP(B123,'Erection Compiled'!$C$7:$D$659,2,FALSE)</f>
        <v>DA+9</v>
      </c>
      <c r="D123" s="349">
        <v>45649</v>
      </c>
      <c r="E123" s="349">
        <v>45649</v>
      </c>
      <c r="F123" s="343" t="s">
        <v>1023</v>
      </c>
      <c r="G123" s="343" t="s">
        <v>1025</v>
      </c>
      <c r="H123" s="343" t="s">
        <v>1025</v>
      </c>
    </row>
    <row r="124" spans="1:8" x14ac:dyDescent="0.25">
      <c r="A124" s="343">
        <f>+SUBTOTAL(3,$E$6:$E124)</f>
        <v>119</v>
      </c>
      <c r="B124" s="343" t="s">
        <v>861</v>
      </c>
      <c r="C124" s="343" t="str">
        <f>+VLOOKUP(B124,'Erection Compiled'!$C$7:$D$659,2,FALSE)</f>
        <v>DA+3</v>
      </c>
      <c r="D124" s="349">
        <v>45651</v>
      </c>
      <c r="E124" s="349">
        <v>45651</v>
      </c>
      <c r="F124" s="343" t="s">
        <v>1023</v>
      </c>
      <c r="G124" s="343" t="s">
        <v>1025</v>
      </c>
      <c r="H124" s="343" t="s">
        <v>1025</v>
      </c>
    </row>
    <row r="125" spans="1:8" x14ac:dyDescent="0.25">
      <c r="A125" s="343">
        <f>+SUBTOTAL(3,$E$6:$E125)</f>
        <v>120</v>
      </c>
      <c r="B125" s="343" t="s">
        <v>709</v>
      </c>
      <c r="C125" s="343" t="str">
        <f>+VLOOKUP(B125,'Erection Compiled'!$C$7:$D$659,2,FALSE)</f>
        <v>DA+0</v>
      </c>
      <c r="D125" s="349">
        <v>45652</v>
      </c>
      <c r="E125" s="349">
        <v>45652</v>
      </c>
      <c r="F125" s="343" t="s">
        <v>1023</v>
      </c>
      <c r="G125" s="343" t="s">
        <v>1025</v>
      </c>
      <c r="H125" s="343" t="s">
        <v>1025</v>
      </c>
    </row>
    <row r="126" spans="1:8" x14ac:dyDescent="0.25">
      <c r="A126" s="343">
        <f>+SUBTOTAL(3,$E$6:$E126)</f>
        <v>121</v>
      </c>
      <c r="B126" s="343" t="s">
        <v>691</v>
      </c>
      <c r="C126" s="343" t="str">
        <f>+VLOOKUP(B126,'Erection Compiled'!$C$7:$D$659,2,FALSE)</f>
        <v>DA+3</v>
      </c>
      <c r="D126" s="349">
        <v>45652</v>
      </c>
      <c r="E126" s="349">
        <v>45652</v>
      </c>
      <c r="F126" s="343" t="s">
        <v>1023</v>
      </c>
      <c r="G126" s="343" t="s">
        <v>1025</v>
      </c>
      <c r="H126" s="343" t="s">
        <v>1025</v>
      </c>
    </row>
    <row r="127" spans="1:8" x14ac:dyDescent="0.25">
      <c r="A127" s="343">
        <f>+SUBTOTAL(3,$E$6:$E127)</f>
        <v>122</v>
      </c>
      <c r="B127" s="343" t="s">
        <v>692</v>
      </c>
      <c r="C127" s="343" t="str">
        <f>+VLOOKUP(B127,'Erection Compiled'!$C$7:$D$659,2,FALSE)</f>
        <v>DA+3</v>
      </c>
      <c r="D127" s="349">
        <v>45652</v>
      </c>
      <c r="E127" s="349">
        <v>45652</v>
      </c>
      <c r="F127" s="343" t="s">
        <v>1023</v>
      </c>
      <c r="G127" s="343" t="s">
        <v>1025</v>
      </c>
      <c r="H127" s="343" t="s">
        <v>1025</v>
      </c>
    </row>
    <row r="128" spans="1:8" x14ac:dyDescent="0.25">
      <c r="A128" s="343">
        <f>+SUBTOTAL(3,$E$6:$E128)</f>
        <v>123</v>
      </c>
      <c r="B128" s="343" t="s">
        <v>690</v>
      </c>
      <c r="C128" s="343" t="str">
        <f>+VLOOKUP(B128,'Erection Compiled'!$C$7:$D$659,2,FALSE)</f>
        <v>DA+0</v>
      </c>
      <c r="D128" s="349">
        <v>45654</v>
      </c>
      <c r="E128" s="349">
        <v>45654</v>
      </c>
      <c r="F128" s="343" t="s">
        <v>1023</v>
      </c>
      <c r="G128" s="343" t="s">
        <v>1025</v>
      </c>
      <c r="H128" s="343" t="s">
        <v>1025</v>
      </c>
    </row>
    <row r="129" spans="1:8" x14ac:dyDescent="0.25">
      <c r="A129" s="343">
        <f>+SUBTOTAL(3,$E$6:$E129)</f>
        <v>124</v>
      </c>
      <c r="B129" s="343" t="s">
        <v>700</v>
      </c>
      <c r="C129" s="343" t="str">
        <f>+VLOOKUP(B129,'Erection Compiled'!$C$7:$D$659,2,FALSE)</f>
        <v>DA+9</v>
      </c>
      <c r="D129" s="349">
        <v>45663</v>
      </c>
      <c r="E129" s="349">
        <v>45663</v>
      </c>
      <c r="F129" s="343" t="s">
        <v>1023</v>
      </c>
      <c r="G129" s="343" t="s">
        <v>1025</v>
      </c>
      <c r="H129" s="343" t="s">
        <v>1025</v>
      </c>
    </row>
    <row r="130" spans="1:8" x14ac:dyDescent="0.25">
      <c r="A130" s="343">
        <f>+SUBTOTAL(3,$E$6:$E130)</f>
        <v>125</v>
      </c>
      <c r="B130" s="343" t="s">
        <v>35</v>
      </c>
      <c r="C130" s="343" t="str">
        <f>+VLOOKUP(B130,'Erection Compiled'!$C$7:$D$659,2,FALSE)</f>
        <v>DC2+0</v>
      </c>
      <c r="D130" s="349">
        <v>45664</v>
      </c>
      <c r="E130" s="349">
        <v>45664</v>
      </c>
      <c r="F130" s="343" t="s">
        <v>1023</v>
      </c>
      <c r="G130" s="343" t="s">
        <v>1025</v>
      </c>
      <c r="H130" s="343" t="s">
        <v>1025</v>
      </c>
    </row>
    <row r="131" spans="1:8" x14ac:dyDescent="0.25">
      <c r="A131" s="343">
        <f>+SUBTOTAL(3,$E$6:$E131)</f>
        <v>126</v>
      </c>
      <c r="B131" s="343" t="s">
        <v>702</v>
      </c>
      <c r="C131" s="343" t="str">
        <f>+VLOOKUP(B131,'Erection Compiled'!$C$7:$D$659,2,FALSE)</f>
        <v>DA+9</v>
      </c>
      <c r="D131" s="349">
        <v>45669</v>
      </c>
      <c r="E131" s="349">
        <v>45669</v>
      </c>
      <c r="F131" s="343" t="s">
        <v>1023</v>
      </c>
      <c r="G131" s="343" t="s">
        <v>1025</v>
      </c>
      <c r="H131" s="343" t="s">
        <v>1025</v>
      </c>
    </row>
    <row r="132" spans="1:8" x14ac:dyDescent="0.25">
      <c r="A132" s="343">
        <f>+SUBTOTAL(3,$E$6:$E132)</f>
        <v>127</v>
      </c>
      <c r="B132" s="343" t="s">
        <v>219</v>
      </c>
      <c r="C132" s="343" t="str">
        <f>+VLOOKUP(B132,'Erection Compiled'!$C$7:$D$659,2,FALSE)</f>
        <v>DA+0</v>
      </c>
      <c r="D132" s="349">
        <v>45674</v>
      </c>
      <c r="E132" s="349">
        <v>45674</v>
      </c>
      <c r="F132" s="343" t="s">
        <v>1023</v>
      </c>
      <c r="G132" s="343" t="s">
        <v>1025</v>
      </c>
      <c r="H132" s="343" t="s">
        <v>1025</v>
      </c>
    </row>
    <row r="133" spans="1:8" x14ac:dyDescent="0.25">
      <c r="A133" s="343">
        <f>+SUBTOTAL(3,$E$6:$E133)</f>
        <v>128</v>
      </c>
      <c r="B133" s="343" t="s">
        <v>220</v>
      </c>
      <c r="C133" s="343" t="str">
        <f>+VLOOKUP(B133,'Erection Compiled'!$C$7:$D$659,2,FALSE)</f>
        <v>DA+0</v>
      </c>
      <c r="D133" s="349">
        <v>45675</v>
      </c>
      <c r="E133" s="349">
        <v>45675</v>
      </c>
      <c r="F133" s="343" t="s">
        <v>1023</v>
      </c>
      <c r="G133" s="343" t="s">
        <v>1025</v>
      </c>
      <c r="H133" s="343" t="s">
        <v>1025</v>
      </c>
    </row>
    <row r="134" spans="1:8" x14ac:dyDescent="0.25">
      <c r="A134" s="343">
        <f>+SUBTOTAL(3,$E$6:$E134)</f>
        <v>129</v>
      </c>
      <c r="B134" s="343" t="s">
        <v>856</v>
      </c>
      <c r="C134" s="343" t="str">
        <f>+VLOOKUP(B134,'Erection Compiled'!$C$7:$D$659,2,FALSE)</f>
        <v>DA+0</v>
      </c>
      <c r="D134" s="349">
        <v>45684</v>
      </c>
      <c r="E134" s="349">
        <v>45684</v>
      </c>
      <c r="F134" s="343" t="s">
        <v>1023</v>
      </c>
      <c r="G134" s="343" t="s">
        <v>1025</v>
      </c>
      <c r="H134" s="343" t="s">
        <v>1025</v>
      </c>
    </row>
    <row r="135" spans="1:8" x14ac:dyDescent="0.25">
      <c r="A135" s="343">
        <f>+SUBTOTAL(3,$E$6:$E135)</f>
        <v>130</v>
      </c>
      <c r="B135" s="343" t="s">
        <v>857</v>
      </c>
      <c r="C135" s="343" t="str">
        <f>+VLOOKUP(B135,'Erection Compiled'!$C$7:$D$659,2,FALSE)</f>
        <v>DA+0</v>
      </c>
      <c r="D135" s="349">
        <v>45685</v>
      </c>
      <c r="E135" s="349">
        <v>45686</v>
      </c>
      <c r="F135" s="343" t="s">
        <v>1023</v>
      </c>
      <c r="G135" s="343" t="s">
        <v>1025</v>
      </c>
      <c r="H135" s="343" t="s">
        <v>1025</v>
      </c>
    </row>
    <row r="136" spans="1:8" x14ac:dyDescent="0.25">
      <c r="A136" s="343">
        <f>+SUBTOTAL(3,$E$6:$E136)</f>
        <v>131</v>
      </c>
      <c r="B136" s="343" t="s">
        <v>860</v>
      </c>
      <c r="C136" s="343" t="str">
        <f>+VLOOKUP(B136,'Erection Compiled'!$C$7:$D$659,2,FALSE)</f>
        <v>DA+0</v>
      </c>
      <c r="D136" s="349">
        <v>45701</v>
      </c>
      <c r="E136" s="349">
        <v>45701</v>
      </c>
      <c r="F136" s="343" t="s">
        <v>1023</v>
      </c>
      <c r="G136" s="343" t="s">
        <v>1025</v>
      </c>
      <c r="H136" s="343" t="s">
        <v>1025</v>
      </c>
    </row>
    <row r="137" spans="1:8" x14ac:dyDescent="0.25">
      <c r="A137" s="343">
        <f>+SUBTOTAL(3,$E$6:$E137)</f>
        <v>132</v>
      </c>
      <c r="B137" s="343" t="s">
        <v>863</v>
      </c>
      <c r="C137" s="343" t="str">
        <f>+VLOOKUP(B137,'Erection Compiled'!$C$7:$D$659,2,FALSE)</f>
        <v>DB2+0</v>
      </c>
      <c r="D137" s="349">
        <v>45702</v>
      </c>
      <c r="E137" s="349">
        <v>45702</v>
      </c>
      <c r="F137" s="343" t="s">
        <v>1023</v>
      </c>
      <c r="G137" s="343" t="s">
        <v>1025</v>
      </c>
      <c r="H137" s="343" t="s">
        <v>1025</v>
      </c>
    </row>
    <row r="138" spans="1:8" x14ac:dyDescent="0.25">
      <c r="A138" s="343">
        <f>+SUBTOTAL(3,$E$6:$E138)</f>
        <v>133</v>
      </c>
      <c r="B138" s="343" t="s">
        <v>858</v>
      </c>
      <c r="C138" s="343" t="str">
        <f>+VLOOKUP(B138,'Erection Compiled'!$C$7:$D$659,2,FALSE)</f>
        <v>DA+0</v>
      </c>
      <c r="D138" s="349">
        <v>45703</v>
      </c>
      <c r="E138" s="349">
        <v>45703</v>
      </c>
      <c r="F138" s="343" t="s">
        <v>1023</v>
      </c>
      <c r="G138" s="343" t="s">
        <v>1025</v>
      </c>
      <c r="H138" s="343" t="s">
        <v>1025</v>
      </c>
    </row>
    <row r="139" spans="1:8" x14ac:dyDescent="0.25">
      <c r="A139" s="343">
        <f>+SUBTOTAL(3,$E$6:$E139)</f>
        <v>134</v>
      </c>
      <c r="B139" s="343" t="s">
        <v>826</v>
      </c>
      <c r="C139" s="343" t="str">
        <f>+VLOOKUP(B139,'Erection Compiled'!$C$7:$D$659,2,FALSE)</f>
        <v>DA+0</v>
      </c>
      <c r="D139" s="349">
        <v>45705</v>
      </c>
      <c r="E139" s="349">
        <v>45705</v>
      </c>
      <c r="F139" s="343" t="s">
        <v>1023</v>
      </c>
      <c r="G139" s="343" t="s">
        <v>1025</v>
      </c>
      <c r="H139" s="343" t="s">
        <v>1025</v>
      </c>
    </row>
    <row r="140" spans="1:8" x14ac:dyDescent="0.25">
      <c r="A140" s="343">
        <f>+SUBTOTAL(3,$E$6:$E140)</f>
        <v>135</v>
      </c>
      <c r="B140" s="343" t="s">
        <v>101</v>
      </c>
      <c r="C140" s="343" t="str">
        <f>+VLOOKUP(B140,'Erection Compiled'!$C$7:$D$659,2,FALSE)</f>
        <v>DC2+6</v>
      </c>
      <c r="D140" s="349">
        <v>45707</v>
      </c>
      <c r="E140" s="349">
        <v>45707</v>
      </c>
      <c r="F140" s="343" t="s">
        <v>1023</v>
      </c>
      <c r="G140" s="343" t="s">
        <v>1025</v>
      </c>
      <c r="H140" s="343" t="s">
        <v>1025</v>
      </c>
    </row>
    <row r="141" spans="1:8" x14ac:dyDescent="0.25">
      <c r="A141" s="343">
        <f>+SUBTOTAL(3,$E$6:$E141)</f>
        <v>136</v>
      </c>
      <c r="B141" s="343" t="s">
        <v>707</v>
      </c>
      <c r="C141" s="343" t="str">
        <f>+VLOOKUP(B141,'Erection Compiled'!$C$7:$D$659,2,FALSE)</f>
        <v>DC2+0</v>
      </c>
      <c r="D141" s="349">
        <v>45714</v>
      </c>
      <c r="E141" s="349">
        <v>45714</v>
      </c>
      <c r="F141" s="343" t="s">
        <v>1023</v>
      </c>
      <c r="G141" s="343" t="s">
        <v>1025</v>
      </c>
      <c r="H141" s="343" t="s">
        <v>1025</v>
      </c>
    </row>
    <row r="142" spans="1:8" x14ac:dyDescent="0.25">
      <c r="A142" s="343">
        <f>+SUBTOTAL(3,$E$6:$E142)</f>
        <v>137</v>
      </c>
      <c r="B142" s="343" t="s">
        <v>701</v>
      </c>
      <c r="C142" s="343" t="str">
        <f>+VLOOKUP(B142,'Erection Compiled'!$C$7:$D$659,2,FALSE)</f>
        <v>DA+9</v>
      </c>
      <c r="D142" s="349">
        <v>45718</v>
      </c>
      <c r="E142" s="349">
        <v>45718</v>
      </c>
      <c r="F142" s="343" t="s">
        <v>1023</v>
      </c>
      <c r="G142" s="343" t="s">
        <v>1025</v>
      </c>
      <c r="H142" s="343" t="s">
        <v>1025</v>
      </c>
    </row>
    <row r="143" spans="1:8" x14ac:dyDescent="0.25">
      <c r="A143" s="343">
        <f>+SUBTOTAL(3,$E$6:$E143)</f>
        <v>138</v>
      </c>
      <c r="B143" s="343" t="s">
        <v>710</v>
      </c>
      <c r="C143" s="343" t="str">
        <f>+VLOOKUP(B143,'Erection Compiled'!$C$7:$D$659,2,FALSE)</f>
        <v>DC2+0</v>
      </c>
      <c r="D143" s="349">
        <v>45721</v>
      </c>
      <c r="E143" s="349">
        <v>45721</v>
      </c>
      <c r="F143" s="343" t="s">
        <v>1023</v>
      </c>
      <c r="G143" s="343" t="s">
        <v>1025</v>
      </c>
      <c r="H143" s="343" t="s">
        <v>1025</v>
      </c>
    </row>
    <row r="144" spans="1:8" x14ac:dyDescent="0.25">
      <c r="A144" s="343">
        <f>+SUBTOTAL(3,$E$6:$E144)</f>
        <v>139</v>
      </c>
      <c r="B144" s="343" t="s">
        <v>91</v>
      </c>
      <c r="C144" s="343" t="str">
        <f>+VLOOKUP(B144,'Erection Compiled'!$C$7:$D$659,2,FALSE)</f>
        <v>DD45+0</v>
      </c>
      <c r="D144" s="349">
        <v>45726</v>
      </c>
      <c r="E144" s="349">
        <v>45726</v>
      </c>
      <c r="F144" s="343" t="s">
        <v>1023</v>
      </c>
      <c r="G144" s="343" t="s">
        <v>1025</v>
      </c>
      <c r="H144" s="343" t="s">
        <v>1025</v>
      </c>
    </row>
    <row r="145" spans="1:8" x14ac:dyDescent="0.25">
      <c r="A145" s="343">
        <f>+SUBTOTAL(3,$E$6:$E145)</f>
        <v>140</v>
      </c>
      <c r="B145" s="343" t="s">
        <v>719</v>
      </c>
      <c r="C145" s="343" t="str">
        <f>+VLOOKUP(B145,'Erection Compiled'!$C$7:$D$659,2,FALSE)</f>
        <v>DA+3</v>
      </c>
      <c r="D145" s="349">
        <v>45727</v>
      </c>
      <c r="E145" s="349">
        <v>45727</v>
      </c>
      <c r="F145" s="343" t="s">
        <v>1023</v>
      </c>
      <c r="G145" s="343" t="s">
        <v>1025</v>
      </c>
      <c r="H145" s="343" t="s">
        <v>1025</v>
      </c>
    </row>
    <row r="146" spans="1:8" x14ac:dyDescent="0.25">
      <c r="A146" s="343">
        <f>+SUBTOTAL(3,$E$6:$E146)</f>
        <v>141</v>
      </c>
      <c r="B146" s="343" t="s">
        <v>720</v>
      </c>
      <c r="C146" s="343" t="str">
        <f>+VLOOKUP(B146,'Erection Compiled'!$C$7:$D$659,2,FALSE)</f>
        <v>DA+9</v>
      </c>
      <c r="D146" s="349">
        <v>45728</v>
      </c>
      <c r="E146" s="349">
        <v>45728</v>
      </c>
      <c r="F146" s="343" t="s">
        <v>1023</v>
      </c>
      <c r="G146" s="343" t="s">
        <v>1025</v>
      </c>
      <c r="H146" s="343" t="s">
        <v>1025</v>
      </c>
    </row>
    <row r="147" spans="1:8" x14ac:dyDescent="0.25">
      <c r="A147" s="343">
        <f>+SUBTOTAL(3,$E$6:$E147)</f>
        <v>142</v>
      </c>
      <c r="B147" s="343" t="s">
        <v>853</v>
      </c>
      <c r="C147" s="343" t="str">
        <f>+VLOOKUP(B147,'Erection Compiled'!$C$7:$D$659,2,FALSE)</f>
        <v>DB2+0</v>
      </c>
      <c r="D147" s="349">
        <v>45729</v>
      </c>
      <c r="E147" s="349">
        <v>45729</v>
      </c>
      <c r="F147" s="343" t="s">
        <v>1023</v>
      </c>
      <c r="G147" s="343" t="s">
        <v>1025</v>
      </c>
      <c r="H147" s="343" t="s">
        <v>1025</v>
      </c>
    </row>
    <row r="148" spans="1:8" x14ac:dyDescent="0.25">
      <c r="A148" s="343">
        <f>+SUBTOTAL(3,$E$6:$E148)</f>
        <v>143</v>
      </c>
      <c r="B148" s="343" t="s">
        <v>715</v>
      </c>
      <c r="C148" s="343" t="str">
        <f>+VLOOKUP(B148,'Erection Compiled'!$C$7:$D$659,2,FALSE)</f>
        <v>DA+9</v>
      </c>
      <c r="D148" s="349">
        <v>45733</v>
      </c>
      <c r="E148" s="349">
        <v>45733</v>
      </c>
      <c r="F148" s="343" t="s">
        <v>1023</v>
      </c>
      <c r="G148" s="343" t="s">
        <v>1025</v>
      </c>
      <c r="H148" s="343" t="s">
        <v>1025</v>
      </c>
    </row>
    <row r="149" spans="1:8" x14ac:dyDescent="0.25">
      <c r="A149" s="343">
        <f>+SUBTOTAL(3,$E$6:$E149)</f>
        <v>144</v>
      </c>
      <c r="B149" s="345" t="s">
        <v>686</v>
      </c>
      <c r="C149" s="343" t="str">
        <f>+VLOOKUP(B149,'Erection Compiled'!$C$7:$D$659,2,FALSE)</f>
        <v>DA+3</v>
      </c>
      <c r="D149" s="349">
        <v>45763</v>
      </c>
      <c r="E149" s="349">
        <v>45763</v>
      </c>
      <c r="F149" s="343" t="s">
        <v>1023</v>
      </c>
      <c r="G149" s="343" t="s">
        <v>1025</v>
      </c>
      <c r="H149" s="343"/>
    </row>
    <row r="150" spans="1:8" x14ac:dyDescent="0.25">
      <c r="A150" s="343">
        <f>+SUBTOTAL(3,$E$6:$E150)</f>
        <v>145</v>
      </c>
      <c r="B150" s="345" t="s">
        <v>685</v>
      </c>
      <c r="C150" s="343" t="str">
        <f>+VLOOKUP(B150,'Erection Compiled'!$C$7:$D$659,2,FALSE)</f>
        <v>DA+0</v>
      </c>
      <c r="D150" s="349">
        <v>45763</v>
      </c>
      <c r="E150" s="349">
        <v>45763</v>
      </c>
      <c r="F150" s="343" t="s">
        <v>1023</v>
      </c>
      <c r="G150" s="343" t="s">
        <v>1025</v>
      </c>
      <c r="H150" s="343"/>
    </row>
    <row r="151" spans="1:8" x14ac:dyDescent="0.25">
      <c r="A151" s="343">
        <f>+SUBTOTAL(3,$E$6:$E151)</f>
        <v>146</v>
      </c>
      <c r="B151" s="345" t="s">
        <v>95</v>
      </c>
      <c r="C151" s="343" t="str">
        <f>+VLOOKUP(B151,'Erection Compiled'!$C$7:$D$659,2,FALSE)</f>
        <v>DC1+3</v>
      </c>
      <c r="D151" s="349">
        <v>45768</v>
      </c>
      <c r="E151" s="349">
        <v>45768</v>
      </c>
      <c r="F151" s="343" t="s">
        <v>1023</v>
      </c>
      <c r="G151" s="343" t="s">
        <v>1025</v>
      </c>
      <c r="H151" s="343"/>
    </row>
    <row r="152" spans="1:8" x14ac:dyDescent="0.25">
      <c r="A152" s="343">
        <f>+SUBTOTAL(3,$E$6:$E152)</f>
        <v>147</v>
      </c>
      <c r="B152" s="345" t="s">
        <v>852</v>
      </c>
      <c r="C152" s="343" t="str">
        <f>+VLOOKUP(B152,'Erection Compiled'!$C$7:$D$659,2,FALSE)</f>
        <v>DA+0</v>
      </c>
      <c r="D152" s="349">
        <v>45775</v>
      </c>
      <c r="E152" s="349">
        <v>45775</v>
      </c>
      <c r="F152" s="343" t="s">
        <v>1023</v>
      </c>
      <c r="G152" s="343" t="s">
        <v>1025</v>
      </c>
      <c r="H152" s="343" t="s">
        <v>1025</v>
      </c>
    </row>
    <row r="153" spans="1:8" x14ac:dyDescent="0.25">
      <c r="A153" s="343">
        <f>+SUBTOTAL(3,$E$6:$E153)</f>
        <v>148</v>
      </c>
      <c r="B153" s="345" t="s">
        <v>851</v>
      </c>
      <c r="C153" s="343" t="str">
        <f>+VLOOKUP(B153,'Erection Compiled'!$C$7:$D$659,2,FALSE)</f>
        <v>DA+3</v>
      </c>
      <c r="D153" s="349">
        <v>45776</v>
      </c>
      <c r="E153" s="349">
        <v>45776</v>
      </c>
      <c r="F153" s="343" t="s">
        <v>1023</v>
      </c>
      <c r="G153" s="343" t="s">
        <v>1025</v>
      </c>
      <c r="H153" s="343" t="s">
        <v>1025</v>
      </c>
    </row>
    <row r="154" spans="1:8" x14ac:dyDescent="0.25">
      <c r="A154" s="343">
        <f>+SUBTOTAL(3,$E$6:$E154)</f>
        <v>149</v>
      </c>
      <c r="B154" s="345" t="s">
        <v>849</v>
      </c>
      <c r="C154" s="343" t="str">
        <f>+VLOOKUP(B154,'Erection Compiled'!$C$7:$D$659,2,FALSE)</f>
        <v>DA+3</v>
      </c>
      <c r="D154" s="349">
        <v>45777</v>
      </c>
      <c r="E154" s="349">
        <v>45777</v>
      </c>
      <c r="F154" s="343" t="s">
        <v>1023</v>
      </c>
      <c r="G154" s="343" t="s">
        <v>1025</v>
      </c>
      <c r="H154" s="343" t="s">
        <v>1025</v>
      </c>
    </row>
    <row r="155" spans="1:8" x14ac:dyDescent="0.25">
      <c r="A155" s="343">
        <f>+SUBTOTAL(3,$E$6:$E155)</f>
        <v>150</v>
      </c>
      <c r="B155" s="345" t="s">
        <v>848</v>
      </c>
      <c r="C155" s="343" t="str">
        <f>+VLOOKUP(B155,'Erection Compiled'!$C$7:$D$659,2,FALSE)</f>
        <v>DA+3</v>
      </c>
      <c r="D155" s="349">
        <v>45777</v>
      </c>
      <c r="E155" s="349">
        <v>45777</v>
      </c>
      <c r="F155" s="343" t="s">
        <v>1023</v>
      </c>
      <c r="G155" s="343" t="s">
        <v>1025</v>
      </c>
      <c r="H155" s="343" t="s">
        <v>1025</v>
      </c>
    </row>
    <row r="156" spans="1:8" x14ac:dyDescent="0.25">
      <c r="A156" s="343">
        <f>+SUBTOTAL(3,$E$6:$E156)</f>
        <v>151</v>
      </c>
      <c r="B156" s="345" t="s">
        <v>835</v>
      </c>
      <c r="C156" s="343" t="str">
        <f>+VLOOKUP(B156,'Erection Compiled'!$C$7:$D$659,2,FALSE)</f>
        <v>DA+3</v>
      </c>
      <c r="D156" s="349">
        <v>45779</v>
      </c>
      <c r="E156" s="349">
        <v>45779</v>
      </c>
      <c r="F156" s="343" t="s">
        <v>1023</v>
      </c>
      <c r="G156" s="343" t="s">
        <v>1025</v>
      </c>
      <c r="H156" s="343" t="s">
        <v>1025</v>
      </c>
    </row>
    <row r="157" spans="1:8" x14ac:dyDescent="0.25">
      <c r="A157" s="343">
        <f>+SUBTOTAL(3,$E$6:$E157)</f>
        <v>152</v>
      </c>
      <c r="B157" s="345" t="s">
        <v>847</v>
      </c>
      <c r="C157" s="343" t="str">
        <f>+VLOOKUP(B157,'Erection Compiled'!$C$7:$D$659,2,FALSE)</f>
        <v>DA+0</v>
      </c>
      <c r="D157" s="349">
        <v>45779</v>
      </c>
      <c r="E157" s="349">
        <v>45779</v>
      </c>
      <c r="F157" s="343" t="s">
        <v>1023</v>
      </c>
      <c r="G157" s="343" t="s">
        <v>1025</v>
      </c>
      <c r="H157" s="343" t="s">
        <v>1025</v>
      </c>
    </row>
    <row r="158" spans="1:8" x14ac:dyDescent="0.25">
      <c r="A158" s="343">
        <f>+SUBTOTAL(3,$E$6:$E158)</f>
        <v>153</v>
      </c>
      <c r="B158" s="345" t="s">
        <v>833</v>
      </c>
      <c r="C158" s="343" t="str">
        <f>+VLOOKUP(B158,'Erection Compiled'!$C$7:$D$659,2,FALSE)</f>
        <v>DA+3</v>
      </c>
      <c r="D158" s="349">
        <v>45780</v>
      </c>
      <c r="E158" s="349">
        <v>45780</v>
      </c>
      <c r="F158" s="343" t="s">
        <v>1023</v>
      </c>
      <c r="G158" s="343" t="s">
        <v>1025</v>
      </c>
      <c r="H158" s="343" t="s">
        <v>1025</v>
      </c>
    </row>
    <row r="159" spans="1:8" x14ac:dyDescent="0.25">
      <c r="A159" s="343">
        <f>+SUBTOTAL(3,$E$6:$E159)</f>
        <v>154</v>
      </c>
      <c r="B159" s="345" t="s">
        <v>741</v>
      </c>
      <c r="C159" s="343" t="str">
        <f>+VLOOKUP(B159,'Erection Compiled'!$C$7:$D$659,2,FALSE)</f>
        <v>DA+0</v>
      </c>
      <c r="D159" s="349">
        <v>45782</v>
      </c>
      <c r="E159" s="349">
        <v>45782</v>
      </c>
      <c r="F159" s="343" t="s">
        <v>1023</v>
      </c>
      <c r="G159" s="343" t="s">
        <v>1025</v>
      </c>
      <c r="H159" s="343" t="s">
        <v>1025</v>
      </c>
    </row>
    <row r="160" spans="1:8" x14ac:dyDescent="0.25">
      <c r="A160" s="343">
        <f>+SUBTOTAL(3,$E$6:$E160)</f>
        <v>155</v>
      </c>
      <c r="B160" s="345" t="s">
        <v>742</v>
      </c>
      <c r="C160" s="343" t="str">
        <f>+VLOOKUP(B160,'Erection Compiled'!$C$7:$D$659,2,FALSE)</f>
        <v>DA+0</v>
      </c>
      <c r="D160" s="349">
        <v>45783</v>
      </c>
      <c r="E160" s="349">
        <v>45783</v>
      </c>
      <c r="F160" s="343" t="s">
        <v>1023</v>
      </c>
      <c r="G160" s="343" t="s">
        <v>1025</v>
      </c>
      <c r="H160" s="343" t="s">
        <v>1025</v>
      </c>
    </row>
    <row r="161" spans="1:8" x14ac:dyDescent="0.25">
      <c r="A161" s="343">
        <f>+SUBTOTAL(3,$E$6:$E161)</f>
        <v>156</v>
      </c>
      <c r="B161" s="345" t="s">
        <v>846</v>
      </c>
      <c r="C161" s="343" t="str">
        <f>+VLOOKUP(B161,'Erection Compiled'!$C$7:$D$659,2,FALSE)</f>
        <v>DA+3</v>
      </c>
      <c r="D161" s="349">
        <v>45787</v>
      </c>
      <c r="E161" s="349">
        <v>45787</v>
      </c>
      <c r="F161" s="343" t="s">
        <v>1023</v>
      </c>
      <c r="G161" s="343" t="s">
        <v>1025</v>
      </c>
      <c r="H161" s="343" t="s">
        <v>1025</v>
      </c>
    </row>
    <row r="162" spans="1:8" x14ac:dyDescent="0.25">
      <c r="A162" s="343">
        <f>+SUBTOTAL(3,$E$6:$E162)</f>
        <v>157</v>
      </c>
      <c r="B162" s="345" t="s">
        <v>834</v>
      </c>
      <c r="C162" s="343" t="str">
        <f>+VLOOKUP(B162,'Erection Compiled'!$C$7:$D$659,2,FALSE)</f>
        <v>DA+3</v>
      </c>
      <c r="D162" s="349">
        <v>45788</v>
      </c>
      <c r="E162" s="349">
        <v>45788</v>
      </c>
      <c r="F162" s="343" t="s">
        <v>1023</v>
      </c>
      <c r="G162" s="343" t="s">
        <v>1025</v>
      </c>
      <c r="H162" s="343" t="s">
        <v>1025</v>
      </c>
    </row>
    <row r="163" spans="1:8" x14ac:dyDescent="0.25">
      <c r="A163" s="343">
        <f>+SUBTOTAL(3,$E$6:$E163)</f>
        <v>158</v>
      </c>
      <c r="B163" s="343" t="s">
        <v>844</v>
      </c>
      <c r="C163" s="343" t="str">
        <f>+VLOOKUP(B163,'Erection Compiled'!$C$7:$D$659,2,FALSE)</f>
        <v>DA+6</v>
      </c>
      <c r="D163" s="349">
        <v>45793</v>
      </c>
      <c r="E163" s="349">
        <v>45793</v>
      </c>
      <c r="F163" s="343" t="s">
        <v>1023</v>
      </c>
      <c r="G163" s="343" t="s">
        <v>1025</v>
      </c>
      <c r="H163" s="343" t="s">
        <v>1025</v>
      </c>
    </row>
    <row r="164" spans="1:8" x14ac:dyDescent="0.25">
      <c r="A164" s="343">
        <f>+SUBTOTAL(3,$E$6:$E164)</f>
        <v>159</v>
      </c>
      <c r="B164" s="345" t="s">
        <v>845</v>
      </c>
      <c r="C164" s="343" t="str">
        <f>+VLOOKUP(B164,'Erection Compiled'!$C$7:$D$659,2,FALSE)</f>
        <v>DA+3</v>
      </c>
      <c r="D164" s="349">
        <v>45794</v>
      </c>
      <c r="E164" s="349">
        <v>45794</v>
      </c>
      <c r="F164" s="343" t="s">
        <v>1023</v>
      </c>
      <c r="G164" s="343" t="s">
        <v>1025</v>
      </c>
      <c r="H164" s="343" t="s">
        <v>1025</v>
      </c>
    </row>
    <row r="165" spans="1:8" x14ac:dyDescent="0.25">
      <c r="A165" s="343">
        <f>+SUBTOTAL(3,$E$6:$E165)</f>
        <v>160</v>
      </c>
      <c r="B165" s="345" t="s">
        <v>843</v>
      </c>
      <c r="C165" s="343" t="str">
        <f>+VLOOKUP(B165,'Erection Compiled'!$C$7:$D$659,2,FALSE)</f>
        <v>DA+3</v>
      </c>
      <c r="D165" s="349">
        <v>45796</v>
      </c>
      <c r="E165" s="349">
        <v>45796</v>
      </c>
      <c r="F165" s="343" t="s">
        <v>1023</v>
      </c>
      <c r="G165" s="343" t="s">
        <v>1025</v>
      </c>
      <c r="H165" s="343" t="s">
        <v>1025</v>
      </c>
    </row>
    <row r="166" spans="1:8" x14ac:dyDescent="0.25">
      <c r="A166" s="343">
        <f>+SUBTOTAL(3,$E$6:$E166)</f>
        <v>161</v>
      </c>
      <c r="B166" s="345" t="s">
        <v>842</v>
      </c>
      <c r="C166" s="343" t="str">
        <f>+VLOOKUP(B166,'Erection Compiled'!$C$7:$D$659,2,FALSE)</f>
        <v>DA+3</v>
      </c>
      <c r="D166" s="349">
        <v>45797</v>
      </c>
      <c r="E166" s="349">
        <v>45797</v>
      </c>
      <c r="F166" s="343" t="s">
        <v>1023</v>
      </c>
      <c r="G166" s="343" t="s">
        <v>1025</v>
      </c>
      <c r="H166" s="343" t="s">
        <v>1025</v>
      </c>
    </row>
    <row r="167" spans="1:8" x14ac:dyDescent="0.25">
      <c r="A167" s="343">
        <f>+SUBTOTAL(3,$E$6:$E167)</f>
        <v>162</v>
      </c>
      <c r="B167" s="345" t="s">
        <v>841</v>
      </c>
      <c r="C167" s="343" t="str">
        <f>+VLOOKUP(B167,'Erection Compiled'!$C$7:$D$659,2,FALSE)</f>
        <v>DA+3</v>
      </c>
      <c r="D167" s="349">
        <v>45801</v>
      </c>
      <c r="E167" s="349">
        <v>45801</v>
      </c>
      <c r="F167" s="343" t="s">
        <v>1023</v>
      </c>
      <c r="G167" s="343" t="s">
        <v>1025</v>
      </c>
      <c r="H167" s="343" t="s">
        <v>1025</v>
      </c>
    </row>
    <row r="168" spans="1:8" x14ac:dyDescent="0.25">
      <c r="A168" s="343">
        <f>+SUBTOTAL(3,$E$6:$E168)</f>
        <v>163</v>
      </c>
      <c r="B168" s="345" t="s">
        <v>106</v>
      </c>
      <c r="C168" s="343" t="str">
        <f>+VLOOKUP(B168,'Erection Compiled'!$C$7:$D$659,2,FALSE)</f>
        <v>DB2+3</v>
      </c>
      <c r="D168" s="349">
        <v>45803</v>
      </c>
      <c r="E168" s="349">
        <v>45803</v>
      </c>
      <c r="F168" s="343" t="s">
        <v>1023</v>
      </c>
      <c r="G168" s="343" t="s">
        <v>1025</v>
      </c>
      <c r="H168" s="343" t="s">
        <v>1025</v>
      </c>
    </row>
    <row r="169" spans="1:8" x14ac:dyDescent="0.25">
      <c r="A169" s="343">
        <f>+SUBTOTAL(3,$E$6:$E169)</f>
        <v>164</v>
      </c>
      <c r="B169" s="345" t="s">
        <v>839</v>
      </c>
      <c r="C169" s="343" t="str">
        <f>+VLOOKUP(B169,'Erection Compiled'!$C$7:$D$659,2,FALSE)</f>
        <v>DA+3</v>
      </c>
      <c r="D169" s="349">
        <v>45804</v>
      </c>
      <c r="E169" s="349">
        <v>45804</v>
      </c>
      <c r="F169" s="343" t="s">
        <v>1023</v>
      </c>
      <c r="G169" s="343" t="s">
        <v>1025</v>
      </c>
      <c r="H169" s="343" t="s">
        <v>1025</v>
      </c>
    </row>
    <row r="170" spans="1:8" x14ac:dyDescent="0.25">
      <c r="A170" s="343">
        <f>+SUBTOTAL(3,$E$6:$E170)</f>
        <v>165</v>
      </c>
      <c r="B170" s="345" t="s">
        <v>840</v>
      </c>
      <c r="C170" s="343" t="str">
        <f>+VLOOKUP(B170,'Erection Compiled'!$C$7:$D$659,2,FALSE)</f>
        <v>DA+3</v>
      </c>
      <c r="D170" s="349">
        <v>45805</v>
      </c>
      <c r="E170" s="349">
        <v>45805</v>
      </c>
      <c r="F170" s="343" t="s">
        <v>1023</v>
      </c>
      <c r="G170" s="343" t="s">
        <v>1025</v>
      </c>
      <c r="H170" s="343" t="s">
        <v>1025</v>
      </c>
    </row>
    <row r="171" spans="1:8" x14ac:dyDescent="0.25">
      <c r="A171" s="343">
        <f>+SUBTOTAL(3,$E$6:$E171)</f>
        <v>166</v>
      </c>
      <c r="B171" s="345" t="s">
        <v>103</v>
      </c>
      <c r="C171" s="343" t="str">
        <f>+VLOOKUP(B171,'Erection Compiled'!$C$7:$D$659,2,FALSE)</f>
        <v>DD45+0</v>
      </c>
      <c r="D171" s="349">
        <v>45812</v>
      </c>
      <c r="E171" s="349">
        <v>45812</v>
      </c>
      <c r="F171" s="343" t="s">
        <v>1023</v>
      </c>
      <c r="G171" s="343" t="s">
        <v>1025</v>
      </c>
      <c r="H171" s="343" t="s">
        <v>1025</v>
      </c>
    </row>
    <row r="172" spans="1:8" x14ac:dyDescent="0.25">
      <c r="A172" s="343">
        <f>+SUBTOTAL(3,$E$6:$E172)</f>
        <v>167</v>
      </c>
      <c r="B172" s="345" t="s">
        <v>102</v>
      </c>
      <c r="C172" s="343" t="str">
        <f>+VLOOKUP(B172,'Erection Compiled'!$C$7:$D$659,2,FALSE)</f>
        <v>DC1+9</v>
      </c>
      <c r="D172" s="349">
        <v>45818</v>
      </c>
      <c r="E172" s="349">
        <v>45818</v>
      </c>
      <c r="F172" s="343" t="s">
        <v>1023</v>
      </c>
      <c r="G172" s="343" t="s">
        <v>1025</v>
      </c>
      <c r="H172" s="343" t="s">
        <v>1025</v>
      </c>
    </row>
    <row r="173" spans="1:8" x14ac:dyDescent="0.25">
      <c r="A173" s="343">
        <f>+SUBTOTAL(3,$E$6:$E173)</f>
        <v>168</v>
      </c>
      <c r="B173" s="345" t="s">
        <v>499</v>
      </c>
      <c r="C173" s="343" t="str">
        <f>+VLOOKUP(B173,'Erection Compiled'!$C$7:$D$659,2,FALSE)</f>
        <v>DA+0</v>
      </c>
      <c r="D173" s="349">
        <v>45818</v>
      </c>
      <c r="E173" s="349">
        <v>45818</v>
      </c>
      <c r="F173" s="343" t="s">
        <v>1388</v>
      </c>
      <c r="G173" s="343" t="s">
        <v>1025</v>
      </c>
      <c r="H173" s="343"/>
    </row>
    <row r="174" spans="1:8" x14ac:dyDescent="0.25">
      <c r="A174" s="343">
        <f>+SUBTOTAL(3,$E$6:$E174)</f>
        <v>169</v>
      </c>
      <c r="B174" s="345" t="s">
        <v>501</v>
      </c>
      <c r="C174" s="343" t="str">
        <f>+VLOOKUP(B174,'Erection Compiled'!$C$7:$D$659,2,FALSE)</f>
        <v>DB2+3</v>
      </c>
      <c r="D174" s="349">
        <v>45818</v>
      </c>
      <c r="E174" s="349">
        <v>45818</v>
      </c>
      <c r="F174" s="343" t="s">
        <v>1388</v>
      </c>
      <c r="G174" s="343" t="s">
        <v>1025</v>
      </c>
      <c r="H174" s="343"/>
    </row>
    <row r="175" spans="1:8" x14ac:dyDescent="0.25">
      <c r="A175" s="343">
        <f>+SUBTOTAL(3,$E$6:$E175)</f>
        <v>170</v>
      </c>
      <c r="B175" s="345" t="s">
        <v>836</v>
      </c>
      <c r="C175" s="343" t="str">
        <f>+VLOOKUP(B175,'Erection Compiled'!$C$7:$D$659,2,FALSE)</f>
        <v>DA+3</v>
      </c>
      <c r="D175" s="349">
        <v>45851</v>
      </c>
      <c r="E175" s="349">
        <v>45852</v>
      </c>
      <c r="F175" s="343" t="s">
        <v>1023</v>
      </c>
      <c r="G175" s="343" t="s">
        <v>1025</v>
      </c>
      <c r="H175" s="343"/>
    </row>
    <row r="176" spans="1:8" x14ac:dyDescent="0.25">
      <c r="A176" s="343">
        <f>+SUBTOTAL(3,$E$6:$E176)</f>
        <v>171</v>
      </c>
      <c r="B176" s="345" t="s">
        <v>724</v>
      </c>
      <c r="C176" s="343" t="str">
        <f>+VLOOKUP(B176,'Erection Compiled'!$C$7:$D$659,2,FALSE)</f>
        <v>DA+6</v>
      </c>
      <c r="D176" s="349">
        <v>45861</v>
      </c>
      <c r="E176" s="349">
        <v>45861</v>
      </c>
      <c r="F176" s="343" t="s">
        <v>1023</v>
      </c>
      <c r="G176" s="343" t="s">
        <v>1025</v>
      </c>
      <c r="H176" s="343"/>
    </row>
    <row r="177" spans="1:8" x14ac:dyDescent="0.25">
      <c r="A177" s="343">
        <f>+SUBTOTAL(3,$E$6:$E177)</f>
        <v>172</v>
      </c>
      <c r="B177" s="345" t="s">
        <v>850</v>
      </c>
      <c r="C177" s="343" t="str">
        <f>+VLOOKUP(B177,'Erection Compiled'!$C$7:$D$659,2,FALSE)</f>
        <v>DB2+3</v>
      </c>
      <c r="D177" s="349">
        <v>45861</v>
      </c>
      <c r="E177" s="349">
        <v>45861</v>
      </c>
      <c r="F177" s="343" t="s">
        <v>1023</v>
      </c>
      <c r="G177" s="343" t="s">
        <v>1025</v>
      </c>
      <c r="H177" s="343" t="s">
        <v>1025</v>
      </c>
    </row>
    <row r="178" spans="1:8" x14ac:dyDescent="0.25">
      <c r="A178" s="343">
        <f>+SUBTOTAL(3,$E$6:$E178)</f>
        <v>173</v>
      </c>
      <c r="B178" s="345" t="s">
        <v>166</v>
      </c>
      <c r="C178" s="343" t="str">
        <f>+VLOOKUP(B178,'Erection Compiled'!$C$7:$D$659,2,FALSE)</f>
        <v>DA+3</v>
      </c>
      <c r="D178" s="349">
        <v>45861</v>
      </c>
      <c r="E178" s="349">
        <v>45861</v>
      </c>
      <c r="F178" s="343" t="s">
        <v>1602</v>
      </c>
      <c r="G178" s="343" t="s">
        <v>1025</v>
      </c>
      <c r="H178" s="343" t="s">
        <v>1025</v>
      </c>
    </row>
    <row r="179" spans="1:8" x14ac:dyDescent="0.25">
      <c r="A179" s="343">
        <f>+SUBTOTAL(3,$E$6:$E179)</f>
        <v>174</v>
      </c>
      <c r="B179" s="345" t="s">
        <v>743</v>
      </c>
      <c r="C179" s="343" t="str">
        <f>+VLOOKUP(B179,'Erection Compiled'!$C$7:$D$659,2,FALSE)</f>
        <v>DA+0</v>
      </c>
      <c r="D179" s="349">
        <v>45898</v>
      </c>
      <c r="E179" s="349">
        <v>45898</v>
      </c>
      <c r="F179" s="343" t="s">
        <v>1023</v>
      </c>
      <c r="G179" s="343" t="s">
        <v>1025</v>
      </c>
      <c r="H179" s="343" t="s">
        <v>1025</v>
      </c>
    </row>
    <row r="180" spans="1:8" x14ac:dyDescent="0.25">
      <c r="A180" s="343">
        <f>+SUBTOTAL(3,$E$6:$E180)</f>
        <v>175</v>
      </c>
      <c r="B180" s="345" t="s">
        <v>744</v>
      </c>
      <c r="C180" s="343" t="str">
        <f>+VLOOKUP(B180,'Erection Compiled'!$C$7:$D$659,2,FALSE)</f>
        <v>DA+6</v>
      </c>
      <c r="D180" s="349">
        <v>45901</v>
      </c>
      <c r="E180" s="349">
        <v>45901</v>
      </c>
      <c r="F180" s="343" t="s">
        <v>1023</v>
      </c>
      <c r="G180" s="343" t="s">
        <v>1025</v>
      </c>
      <c r="H180" s="343" t="s">
        <v>1025</v>
      </c>
    </row>
    <row r="181" spans="1:8" x14ac:dyDescent="0.25">
      <c r="A181" s="343">
        <f>+SUBTOTAL(3,$E$6:$E181)</f>
        <v>176</v>
      </c>
      <c r="B181" s="345" t="s">
        <v>745</v>
      </c>
      <c r="C181" s="343" t="str">
        <f>+VLOOKUP(B181,'Erection Compiled'!$C$7:$D$659,2,FALSE)</f>
        <v>DA+0</v>
      </c>
      <c r="D181" s="349">
        <v>45902</v>
      </c>
      <c r="E181" s="349">
        <v>45902</v>
      </c>
      <c r="F181" s="343" t="s">
        <v>1023</v>
      </c>
      <c r="G181" s="343" t="s">
        <v>1025</v>
      </c>
      <c r="H181" s="343"/>
    </row>
    <row r="182" spans="1:8" x14ac:dyDescent="0.25">
      <c r="A182" s="343">
        <f>+SUBTOTAL(3,$E$6:$E182)</f>
        <v>177</v>
      </c>
      <c r="B182" s="345" t="s">
        <v>746</v>
      </c>
      <c r="C182" s="343" t="str">
        <f>+VLOOKUP(B182,'Erection Compiled'!$C$7:$D$659,2,FALSE)</f>
        <v>DA+3</v>
      </c>
      <c r="D182" s="349">
        <v>45902</v>
      </c>
      <c r="E182" s="349">
        <v>45902</v>
      </c>
      <c r="F182" s="343" t="s">
        <v>1023</v>
      </c>
      <c r="G182" s="343" t="s">
        <v>1025</v>
      </c>
      <c r="H182" s="343"/>
    </row>
    <row r="183" spans="1:8" x14ac:dyDescent="0.25">
      <c r="A183" s="343">
        <f>+SUBTOTAL(3,$E$6:$E183)</f>
        <v>178</v>
      </c>
      <c r="B183" s="345" t="s">
        <v>737</v>
      </c>
      <c r="C183" s="343" t="str">
        <f>+VLOOKUP(B183,'Erection Compiled'!$C$7:$D$659,2,FALSE)</f>
        <v>DA+0</v>
      </c>
      <c r="D183" s="349">
        <v>45903</v>
      </c>
      <c r="E183" s="349">
        <v>45903</v>
      </c>
      <c r="F183" s="343" t="s">
        <v>1023</v>
      </c>
      <c r="G183" s="343" t="s">
        <v>1025</v>
      </c>
      <c r="H183" s="343" t="s">
        <v>1025</v>
      </c>
    </row>
    <row r="184" spans="1:8" x14ac:dyDescent="0.25">
      <c r="A184" s="343">
        <f>+SUBTOTAL(3,$E$6:$E184)</f>
        <v>179</v>
      </c>
      <c r="B184" s="345" t="s">
        <v>624</v>
      </c>
      <c r="C184" s="343" t="str">
        <f>+VLOOKUP(B184,'Erection Compiled'!$C$7:$D$659,2,FALSE)</f>
        <v>DD60+0</v>
      </c>
      <c r="D184" s="349">
        <v>45902</v>
      </c>
      <c r="E184" s="349">
        <v>45902</v>
      </c>
      <c r="F184" s="343" t="s">
        <v>1566</v>
      </c>
      <c r="G184" s="343" t="s">
        <v>1025</v>
      </c>
      <c r="H184" s="343" t="s">
        <v>1025</v>
      </c>
    </row>
    <row r="185" spans="1:8" x14ac:dyDescent="0.25">
      <c r="A185" s="343">
        <f>+SUBTOTAL(3,$E$6:$E185)</f>
        <v>180</v>
      </c>
      <c r="B185" s="345" t="s">
        <v>625</v>
      </c>
      <c r="C185" s="343" t="str">
        <f>+VLOOKUP(B185,'Erection Compiled'!$C$7:$D$659,2,FALSE)</f>
        <v>DA+6</v>
      </c>
      <c r="D185" s="349">
        <v>45903</v>
      </c>
      <c r="E185" s="349">
        <v>45903</v>
      </c>
      <c r="F185" s="343" t="s">
        <v>1566</v>
      </c>
      <c r="G185" s="343" t="s">
        <v>1025</v>
      </c>
      <c r="H185" s="343" t="s">
        <v>1025</v>
      </c>
    </row>
    <row r="186" spans="1:8" x14ac:dyDescent="0.25">
      <c r="A186" s="343">
        <f>+SUBTOTAL(3,$E$6:$E186)</f>
        <v>181</v>
      </c>
      <c r="B186" s="343" t="s">
        <v>627</v>
      </c>
      <c r="C186" s="343" t="str">
        <f>+VLOOKUP(B186,'Erection Compiled'!$C$7:$D$659,2,FALSE)</f>
        <v>DA+0</v>
      </c>
      <c r="D186" s="349">
        <v>45904</v>
      </c>
      <c r="E186" s="349">
        <v>45904</v>
      </c>
      <c r="F186" s="343" t="s">
        <v>1566</v>
      </c>
      <c r="G186" s="343" t="s">
        <v>1025</v>
      </c>
      <c r="H186" s="343" t="s">
        <v>1025</v>
      </c>
    </row>
    <row r="187" spans="1:8" x14ac:dyDescent="0.25">
      <c r="A187" s="343">
        <f>+SUBTOTAL(3,$E$6:$E187)</f>
        <v>182</v>
      </c>
      <c r="B187" s="343" t="s">
        <v>628</v>
      </c>
      <c r="C187" s="343" t="str">
        <f>+VLOOKUP(B187,'Erection Compiled'!$C$7:$D$659,2,FALSE)</f>
        <v>DA+3</v>
      </c>
      <c r="D187" s="349">
        <v>45905</v>
      </c>
      <c r="E187" s="349">
        <v>45905</v>
      </c>
      <c r="F187" s="343" t="s">
        <v>1566</v>
      </c>
      <c r="G187" s="343" t="s">
        <v>1025</v>
      </c>
      <c r="H187" s="343" t="s">
        <v>1025</v>
      </c>
    </row>
    <row r="188" spans="1:8" x14ac:dyDescent="0.25">
      <c r="A188" s="343">
        <f>+SUBTOTAL(3,$E$6:$E188)</f>
        <v>183</v>
      </c>
      <c r="B188" s="343" t="s">
        <v>629</v>
      </c>
      <c r="C188" s="343" t="str">
        <f>+VLOOKUP(B188,'Erection Compiled'!$C$7:$D$659,2,FALSE)</f>
        <v>DA+0</v>
      </c>
      <c r="D188" s="349">
        <v>45906</v>
      </c>
      <c r="E188" s="349">
        <v>45906</v>
      </c>
      <c r="F188" s="343" t="s">
        <v>1566</v>
      </c>
      <c r="G188" s="343" t="s">
        <v>1025</v>
      </c>
      <c r="H188" s="343" t="s">
        <v>1025</v>
      </c>
    </row>
    <row r="189" spans="1:8" x14ac:dyDescent="0.25">
      <c r="A189" s="343">
        <f>+SUBTOTAL(3,$E$6:$E189)</f>
        <v>184</v>
      </c>
      <c r="B189" s="343" t="s">
        <v>630</v>
      </c>
      <c r="C189" s="343" t="str">
        <f>+VLOOKUP(B189,'Erection Compiled'!$C$7:$D$659,2,FALSE)</f>
        <v>DA+0</v>
      </c>
      <c r="D189" s="349">
        <v>45907</v>
      </c>
      <c r="E189" s="349">
        <v>45907</v>
      </c>
      <c r="F189" s="343" t="s">
        <v>1566</v>
      </c>
      <c r="G189" s="343" t="s">
        <v>1025</v>
      </c>
      <c r="H189" s="343" t="s">
        <v>1025</v>
      </c>
    </row>
    <row r="190" spans="1:8" x14ac:dyDescent="0.25">
      <c r="A190" s="343">
        <f>+SUBTOTAL(3,$E$6:$E190)</f>
        <v>185</v>
      </c>
      <c r="B190" s="343" t="s">
        <v>632</v>
      </c>
      <c r="C190" s="343" t="str">
        <f>+VLOOKUP(B190,'Erection Compiled'!$C$7:$D$659,2,FALSE)</f>
        <v>DA+0</v>
      </c>
      <c r="D190" s="349">
        <v>45908</v>
      </c>
      <c r="E190" s="349">
        <v>45908</v>
      </c>
      <c r="F190" s="343" t="s">
        <v>1566</v>
      </c>
      <c r="G190" s="343" t="s">
        <v>1025</v>
      </c>
      <c r="H190" s="343" t="s">
        <v>1025</v>
      </c>
    </row>
    <row r="191" spans="1:8" x14ac:dyDescent="0.25">
      <c r="A191" s="343">
        <f>+SUBTOTAL(3,$E$6:$E191)</f>
        <v>186</v>
      </c>
      <c r="B191" s="343" t="s">
        <v>444</v>
      </c>
      <c r="C191" s="343" t="str">
        <f>+VLOOKUP(B191,'Erection Compiled'!$C$7:$D$659,2,FALSE)</f>
        <v>DC1+0</v>
      </c>
      <c r="D191" s="349">
        <v>45909</v>
      </c>
      <c r="E191" s="349">
        <v>45909</v>
      </c>
      <c r="F191" s="343" t="s">
        <v>1566</v>
      </c>
      <c r="G191" s="343" t="s">
        <v>1025</v>
      </c>
      <c r="H191" s="343" t="s">
        <v>1025</v>
      </c>
    </row>
    <row r="192" spans="1:8" x14ac:dyDescent="0.25">
      <c r="A192" s="343">
        <f>+SUBTOTAL(3,$E$6:$E192)</f>
        <v>187</v>
      </c>
      <c r="B192" s="345" t="s">
        <v>733</v>
      </c>
      <c r="C192" s="343" t="str">
        <f>+VLOOKUP(B192,'Erection Compiled'!$C$7:$D$659,2,FALSE)</f>
        <v>DA+6</v>
      </c>
      <c r="D192" s="349">
        <v>45924</v>
      </c>
      <c r="E192" s="349">
        <v>45924</v>
      </c>
      <c r="F192" s="343" t="s">
        <v>1023</v>
      </c>
      <c r="G192" s="343" t="s">
        <v>1025</v>
      </c>
      <c r="H192" s="343"/>
    </row>
    <row r="193" spans="1:8" x14ac:dyDescent="0.25">
      <c r="A193" s="343">
        <f>+SUBTOTAL(3,$E$6:$E193)</f>
        <v>188</v>
      </c>
      <c r="B193" s="345" t="s">
        <v>838</v>
      </c>
      <c r="C193" s="343" t="str">
        <f>+VLOOKUP(B193,'Erection Compiled'!$C$7:$D$659,2,FALSE)</f>
        <v>DA+3</v>
      </c>
      <c r="D193" s="349">
        <v>45938</v>
      </c>
      <c r="E193" s="349">
        <v>45938</v>
      </c>
      <c r="F193" s="343" t="s">
        <v>1023</v>
      </c>
      <c r="G193" s="343" t="s">
        <v>1025</v>
      </c>
      <c r="H193" s="343" t="s">
        <v>1025</v>
      </c>
    </row>
    <row r="194" spans="1:8" x14ac:dyDescent="0.25">
      <c r="A194" s="343">
        <f>+SUBTOTAL(3,$E$6:$E194)</f>
        <v>189</v>
      </c>
      <c r="B194" s="345" t="s">
        <v>837</v>
      </c>
      <c r="C194" s="343" t="str">
        <f>+VLOOKUP(B194,'Erection Compiled'!$C$7:$D$659,2,FALSE)</f>
        <v>DA+3</v>
      </c>
      <c r="D194" s="349">
        <v>45944</v>
      </c>
      <c r="E194" s="349">
        <v>45944</v>
      </c>
      <c r="F194" s="343" t="s">
        <v>1023</v>
      </c>
      <c r="G194" s="343" t="s">
        <v>1025</v>
      </c>
      <c r="H194" s="343" t="s">
        <v>1025</v>
      </c>
    </row>
    <row r="195" spans="1:8" x14ac:dyDescent="0.25">
      <c r="A195" s="343">
        <f>+SUBTOTAL(3,$E$6:$E195)</f>
        <v>190</v>
      </c>
      <c r="B195" s="345" t="s">
        <v>734</v>
      </c>
      <c r="C195" s="343" t="str">
        <f>+VLOOKUP(B195,'Erection Compiled'!$C$7:$D$659,2,FALSE)</f>
        <v>DA+9</v>
      </c>
      <c r="D195" s="349">
        <v>45945</v>
      </c>
      <c r="E195" s="349">
        <v>45945</v>
      </c>
      <c r="F195" s="343" t="s">
        <v>1023</v>
      </c>
      <c r="G195" s="343" t="s">
        <v>1025</v>
      </c>
      <c r="H195" s="343" t="s">
        <v>1025</v>
      </c>
    </row>
    <row r="196" spans="1:8" x14ac:dyDescent="0.25">
      <c r="A196" s="343">
        <f>+SUBTOTAL(3,$E$6:$E196)</f>
        <v>191</v>
      </c>
      <c r="B196" s="345" t="s">
        <v>735</v>
      </c>
      <c r="C196" s="343" t="str">
        <f>+VLOOKUP(B196,'Erection Compiled'!$C$7:$D$659,2,FALSE)</f>
        <v>DA+9</v>
      </c>
      <c r="D196" s="349">
        <v>45946</v>
      </c>
      <c r="E196" s="349">
        <v>45946</v>
      </c>
      <c r="F196" s="343" t="s">
        <v>1023</v>
      </c>
      <c r="G196" s="343" t="s">
        <v>1025</v>
      </c>
      <c r="H196" s="343" t="s">
        <v>1025</v>
      </c>
    </row>
    <row r="197" spans="1:8" x14ac:dyDescent="0.25">
      <c r="A197" s="343">
        <f>+SUBTOTAL(3,$E$6:$E197)</f>
        <v>192</v>
      </c>
      <c r="B197" s="345" t="s">
        <v>675</v>
      </c>
      <c r="C197" s="343" t="str">
        <f>+VLOOKUP(B197,'Erection Compiled'!$C$7:$D$659,2,FALSE)</f>
        <v>DA+0</v>
      </c>
      <c r="D197" s="349">
        <v>45947</v>
      </c>
      <c r="E197" s="349">
        <v>45947</v>
      </c>
      <c r="F197" s="343" t="s">
        <v>1023</v>
      </c>
      <c r="G197" s="343" t="s">
        <v>1025</v>
      </c>
      <c r="H197" s="343" t="s">
        <v>1025</v>
      </c>
    </row>
    <row r="198" spans="1:8" x14ac:dyDescent="0.25">
      <c r="A198" s="343">
        <f>+SUBTOTAL(3,$E$6:$E198)</f>
        <v>193</v>
      </c>
      <c r="B198" s="345" t="s">
        <v>677</v>
      </c>
      <c r="C198" s="343" t="str">
        <f>+VLOOKUP(B198,'Erection Compiled'!$C$7:$D$659,2,FALSE)</f>
        <v>DA+9</v>
      </c>
      <c r="D198" s="349">
        <v>45948</v>
      </c>
      <c r="E198" s="349">
        <v>45948</v>
      </c>
      <c r="F198" s="343" t="s">
        <v>1023</v>
      </c>
      <c r="G198" s="343" t="s">
        <v>1025</v>
      </c>
      <c r="H198" s="343" t="s">
        <v>1025</v>
      </c>
    </row>
    <row r="199" spans="1:8" x14ac:dyDescent="0.25">
      <c r="A199" s="343">
        <f>+SUBTOTAL(3,$E$6:$E199)</f>
        <v>194</v>
      </c>
      <c r="B199" s="343" t="s">
        <v>445</v>
      </c>
      <c r="C199" s="343" t="str">
        <f>+VLOOKUP(B199,'Erection Compiled'!$C$7:$D$659,2,FALSE)</f>
        <v>DA+3</v>
      </c>
      <c r="D199" s="349">
        <v>45949</v>
      </c>
      <c r="E199" s="349">
        <v>45949</v>
      </c>
      <c r="F199" s="343" t="s">
        <v>1602</v>
      </c>
      <c r="G199" s="343" t="s">
        <v>1025</v>
      </c>
      <c r="H199" s="343" t="s">
        <v>1025</v>
      </c>
    </row>
    <row r="200" spans="1:8" x14ac:dyDescent="0.25">
      <c r="A200" s="343">
        <f>+SUBTOTAL(3,$E$6:$E200)</f>
        <v>195</v>
      </c>
      <c r="B200" s="343" t="s">
        <v>446</v>
      </c>
      <c r="C200" s="343" t="str">
        <f>+VLOOKUP(B200,'Erection Compiled'!$C$7:$D$659,2,FALSE)</f>
        <v>DA+3</v>
      </c>
      <c r="D200" s="349">
        <v>45952</v>
      </c>
      <c r="E200" s="349">
        <v>45952</v>
      </c>
      <c r="F200" s="343" t="s">
        <v>1602</v>
      </c>
      <c r="G200" s="343" t="s">
        <v>1025</v>
      </c>
      <c r="H200" s="343" t="s">
        <v>1025</v>
      </c>
    </row>
    <row r="201" spans="1:8" x14ac:dyDescent="0.25">
      <c r="A201" s="343">
        <f>+SUBTOTAL(3,$E$6:$E201)</f>
        <v>196</v>
      </c>
      <c r="B201" s="343" t="s">
        <v>447</v>
      </c>
      <c r="C201" s="343" t="str">
        <f>+VLOOKUP(B201,'Erection Compiled'!$C$7:$D$659,2,FALSE)</f>
        <v>DA+3</v>
      </c>
      <c r="D201" s="349">
        <v>45953</v>
      </c>
      <c r="E201" s="349">
        <v>45953</v>
      </c>
      <c r="F201" s="343" t="s">
        <v>1602</v>
      </c>
      <c r="G201" s="343" t="s">
        <v>1025</v>
      </c>
      <c r="H201" s="343" t="s">
        <v>1025</v>
      </c>
    </row>
    <row r="202" spans="1:8" x14ac:dyDescent="0.25">
      <c r="A202" s="343">
        <f>+SUBTOTAL(3,$E$6:$E202)</f>
        <v>197</v>
      </c>
      <c r="B202" s="343" t="s">
        <v>156</v>
      </c>
      <c r="C202" s="343" t="str">
        <f>+VLOOKUP(B202,'Erection Compiled'!$C$7:$D$659,2,FALSE)</f>
        <v>DA+0</v>
      </c>
      <c r="D202" s="349">
        <v>45955</v>
      </c>
      <c r="E202" s="349">
        <v>45955</v>
      </c>
      <c r="F202" s="343" t="s">
        <v>1602</v>
      </c>
      <c r="G202" s="343" t="s">
        <v>1025</v>
      </c>
      <c r="H202" s="343" t="s">
        <v>1025</v>
      </c>
    </row>
    <row r="203" spans="1:8" x14ac:dyDescent="0.25">
      <c r="A203" s="343">
        <f>+SUBTOTAL(3,$E$6:$E203)</f>
        <v>198</v>
      </c>
      <c r="B203" s="343" t="s">
        <v>467</v>
      </c>
      <c r="C203" s="343" t="str">
        <f>+VLOOKUP(B203,'Erection Compiled'!$C$7:$D$659,2,FALSE)</f>
        <v>DA+3</v>
      </c>
      <c r="D203" s="349">
        <v>45956</v>
      </c>
      <c r="E203" s="349">
        <v>45956</v>
      </c>
      <c r="F203" s="343" t="s">
        <v>1602</v>
      </c>
      <c r="G203" s="343" t="s">
        <v>1025</v>
      </c>
      <c r="H203" s="343" t="s">
        <v>1025</v>
      </c>
    </row>
    <row r="204" spans="1:8" x14ac:dyDescent="0.25">
      <c r="A204" s="343">
        <f>+SUBTOTAL(3,$E$6:$E204)</f>
        <v>199</v>
      </c>
      <c r="B204" s="343" t="s">
        <v>158</v>
      </c>
      <c r="C204" s="343" t="str">
        <f>+VLOOKUP(B204,'Erection Compiled'!$C$7:$D$659,2,FALSE)</f>
        <v>DA+0</v>
      </c>
      <c r="D204" s="349">
        <v>45957</v>
      </c>
      <c r="E204" s="349">
        <v>45957</v>
      </c>
      <c r="F204" s="343" t="s">
        <v>1602</v>
      </c>
      <c r="G204" s="343" t="s">
        <v>1025</v>
      </c>
      <c r="H204" s="343" t="s">
        <v>1025</v>
      </c>
    </row>
    <row r="205" spans="1:8" x14ac:dyDescent="0.25">
      <c r="A205" s="343">
        <f>+SUBTOTAL(3,$E$6:$E205)</f>
        <v>200</v>
      </c>
      <c r="B205" s="343" t="s">
        <v>164</v>
      </c>
      <c r="C205" s="343" t="str">
        <f>+VLOOKUP(B205,'Erection Compiled'!$C$7:$D$659,2,FALSE)</f>
        <v>DB1+0</v>
      </c>
      <c r="D205" s="349">
        <v>45958</v>
      </c>
      <c r="E205" s="349">
        <v>45958</v>
      </c>
      <c r="F205" s="343" t="s">
        <v>1602</v>
      </c>
      <c r="G205" s="343" t="s">
        <v>1025</v>
      </c>
      <c r="H205" s="343" t="s">
        <v>1025</v>
      </c>
    </row>
    <row r="206" spans="1:8" x14ac:dyDescent="0.25">
      <c r="A206" s="343">
        <f>+SUBTOTAL(3,$E$6:$E206)</f>
        <v>201</v>
      </c>
      <c r="B206" s="343" t="s">
        <v>170</v>
      </c>
      <c r="C206" s="343" t="str">
        <f>+VLOOKUP(B206,'Erection Compiled'!$C$7:$D$659,2,FALSE)</f>
        <v>DA+0</v>
      </c>
      <c r="D206" s="349">
        <v>45959</v>
      </c>
      <c r="E206" s="349">
        <v>45959</v>
      </c>
      <c r="F206" s="343" t="s">
        <v>1602</v>
      </c>
      <c r="G206" s="343" t="s">
        <v>1025</v>
      </c>
      <c r="H206" s="343" t="s">
        <v>1025</v>
      </c>
    </row>
    <row r="207" spans="1:8" x14ac:dyDescent="0.25">
      <c r="A207" s="343">
        <f>+SUBTOTAL(3,$E$6:$E207)</f>
        <v>202</v>
      </c>
      <c r="B207" s="343" t="s">
        <v>171</v>
      </c>
      <c r="C207" s="343" t="str">
        <f>+VLOOKUP(B207,'Erection Compiled'!$C$7:$D$659,2,FALSE)</f>
        <v>DB1+0</v>
      </c>
      <c r="D207" s="349">
        <v>45960</v>
      </c>
      <c r="E207" s="349">
        <v>45960</v>
      </c>
      <c r="F207" s="343" t="s">
        <v>1602</v>
      </c>
      <c r="G207" s="343" t="s">
        <v>1025</v>
      </c>
      <c r="H207" s="343"/>
    </row>
    <row r="208" spans="1:8" x14ac:dyDescent="0.25">
      <c r="A208" s="343">
        <f>+SUBTOTAL(3,$E$6:$E208)</f>
        <v>203</v>
      </c>
      <c r="B208" s="343" t="s">
        <v>487</v>
      </c>
      <c r="C208" s="343" t="str">
        <f>+VLOOKUP(B208,'Erection Compiled'!$C$7:$D$659,2,FALSE)</f>
        <v>DA+3</v>
      </c>
      <c r="D208" s="349">
        <v>45961</v>
      </c>
      <c r="E208" s="349">
        <v>45961</v>
      </c>
      <c r="F208" s="343" t="s">
        <v>1602</v>
      </c>
      <c r="G208" s="343" t="s">
        <v>1025</v>
      </c>
      <c r="H208" s="343" t="s">
        <v>1025</v>
      </c>
    </row>
    <row r="209" spans="1:8" x14ac:dyDescent="0.25">
      <c r="A209" s="343">
        <f>+SUBTOTAL(3,$E$6:$E209)</f>
        <v>204</v>
      </c>
      <c r="B209" s="345" t="s">
        <v>714</v>
      </c>
      <c r="C209" s="343" t="str">
        <f>+VLOOKUP(B209,'Erection Compiled'!$C$7:$D$659,2,FALSE)</f>
        <v>DA+9</v>
      </c>
      <c r="D209" s="349">
        <v>45968</v>
      </c>
      <c r="E209" s="349">
        <v>45968</v>
      </c>
      <c r="F209" s="343" t="s">
        <v>1023</v>
      </c>
      <c r="G209" s="343" t="s">
        <v>1025</v>
      </c>
      <c r="H209" s="343"/>
    </row>
    <row r="210" spans="1:8" x14ac:dyDescent="0.25">
      <c r="A210" s="343">
        <f>+SUBTOTAL(3,$E$6:$E210)</f>
        <v>205</v>
      </c>
      <c r="B210" s="345" t="s">
        <v>711</v>
      </c>
      <c r="C210" s="343" t="str">
        <f>+VLOOKUP(B210,'Erection Compiled'!$C$7:$D$659,2,FALSE)</f>
        <v>DA+6</v>
      </c>
      <c r="D210" s="349">
        <v>45968</v>
      </c>
      <c r="E210" s="349">
        <v>45968</v>
      </c>
      <c r="F210" s="343" t="s">
        <v>1023</v>
      </c>
      <c r="G210" s="343" t="s">
        <v>1025</v>
      </c>
      <c r="H210" s="343"/>
    </row>
    <row r="211" spans="1:8" x14ac:dyDescent="0.25">
      <c r="A211" s="343">
        <f>+SUBTOTAL(3,$E$6:$E211)</f>
        <v>206</v>
      </c>
      <c r="B211" s="345" t="s">
        <v>712</v>
      </c>
      <c r="C211" s="343" t="str">
        <f>+VLOOKUP(B211,'Erection Compiled'!$C$7:$D$659,2,FALSE)</f>
        <v>DA+6</v>
      </c>
      <c r="D211" s="349">
        <v>45968</v>
      </c>
      <c r="E211" s="349">
        <v>45968</v>
      </c>
      <c r="F211" s="343" t="s">
        <v>1023</v>
      </c>
      <c r="G211" s="343" t="s">
        <v>1025</v>
      </c>
      <c r="H211" s="343"/>
    </row>
    <row r="212" spans="1:8" x14ac:dyDescent="0.25">
      <c r="A212" s="343">
        <f>+SUBTOTAL(3,$E$6:$E212)</f>
        <v>207</v>
      </c>
      <c r="B212" s="345" t="s">
        <v>537</v>
      </c>
      <c r="C212" s="343" t="str">
        <f>+VLOOKUP(B212,'Erection Compiled'!$C$7:$D$659,2,FALSE)</f>
        <v>DA+9</v>
      </c>
      <c r="D212" s="349">
        <v>45973</v>
      </c>
      <c r="E212" s="349">
        <v>45973</v>
      </c>
      <c r="F212" s="343" t="s">
        <v>1023</v>
      </c>
      <c r="G212" s="343" t="s">
        <v>1025</v>
      </c>
      <c r="H212" s="343"/>
    </row>
    <row r="213" spans="1:8" x14ac:dyDescent="0.25">
      <c r="A213" s="343">
        <f>+SUBTOTAL(3,$E$6:$E213)</f>
        <v>208</v>
      </c>
      <c r="B213" s="345" t="s">
        <v>539</v>
      </c>
      <c r="C213" s="343" t="str">
        <f>+VLOOKUP(B213,'Erection Compiled'!$C$7:$D$659,2,FALSE)</f>
        <v>DA+0</v>
      </c>
      <c r="D213" s="349">
        <v>45975</v>
      </c>
      <c r="E213" s="349">
        <v>45975</v>
      </c>
      <c r="F213" s="343" t="s">
        <v>1023</v>
      </c>
      <c r="G213" s="343" t="s">
        <v>1025</v>
      </c>
      <c r="H213" s="343"/>
    </row>
    <row r="214" spans="1:8" x14ac:dyDescent="0.25">
      <c r="A214" s="343">
        <f>+SUBTOTAL(3,$E$6:$E214)</f>
        <v>209</v>
      </c>
      <c r="B214" s="345" t="s">
        <v>540</v>
      </c>
      <c r="C214" s="343" t="str">
        <f>+VLOOKUP(B214,'Erection Compiled'!$C$7:$D$659,2,FALSE)</f>
        <v>DC2+0</v>
      </c>
      <c r="D214" s="349">
        <v>45976</v>
      </c>
      <c r="E214" s="349">
        <v>45976</v>
      </c>
      <c r="F214" s="343" t="s">
        <v>1023</v>
      </c>
      <c r="G214" s="343" t="s">
        <v>1025</v>
      </c>
      <c r="H214" s="343" t="s">
        <v>1025</v>
      </c>
    </row>
    <row r="215" spans="1:8" x14ac:dyDescent="0.25">
      <c r="A215" s="343">
        <f>+SUBTOTAL(3,$E$6:$E215)</f>
        <v>210</v>
      </c>
      <c r="B215" s="345" t="s">
        <v>77</v>
      </c>
      <c r="C215" s="343" t="str">
        <f>+VLOOKUP(B215,'Erection Compiled'!$C$7:$D$659,2,FALSE)</f>
        <v>DA+0</v>
      </c>
      <c r="D215" s="349">
        <v>45977</v>
      </c>
      <c r="E215" s="349">
        <v>45977</v>
      </c>
      <c r="F215" s="343" t="s">
        <v>1618</v>
      </c>
      <c r="G215" s="343" t="s">
        <v>1025</v>
      </c>
      <c r="H215" s="343" t="s">
        <v>1025</v>
      </c>
    </row>
    <row r="216" spans="1:8" x14ac:dyDescent="0.25">
      <c r="A216" s="343">
        <f>+SUBTOTAL(3,$E$6:$E216)</f>
        <v>211</v>
      </c>
      <c r="B216" s="345" t="s">
        <v>198</v>
      </c>
      <c r="C216" s="343" t="str">
        <f>+VLOOKUP(B216,'Erection Compiled'!$C$7:$D$659,2,FALSE)</f>
        <v>DA+6</v>
      </c>
      <c r="D216" s="349">
        <v>45978</v>
      </c>
      <c r="E216" s="349">
        <v>45978</v>
      </c>
      <c r="F216" s="343" t="s">
        <v>1618</v>
      </c>
      <c r="G216" s="343" t="s">
        <v>1025</v>
      </c>
      <c r="H216" s="343" t="s">
        <v>1025</v>
      </c>
    </row>
    <row r="217" spans="1:8" x14ac:dyDescent="0.25">
      <c r="A217" s="343">
        <f>+SUBTOTAL(3,$E$6:$E217)</f>
        <v>212</v>
      </c>
      <c r="B217" s="345" t="s">
        <v>199</v>
      </c>
      <c r="C217" s="343" t="str">
        <f>+VLOOKUP(B217,'Erection Compiled'!$C$7:$D$659,2,FALSE)</f>
        <v>DA+0</v>
      </c>
      <c r="D217" s="349">
        <v>45979</v>
      </c>
      <c r="E217" s="349">
        <v>45979</v>
      </c>
      <c r="F217" s="343" t="s">
        <v>1618</v>
      </c>
      <c r="G217" s="343" t="s">
        <v>1025</v>
      </c>
      <c r="H217" s="343" t="s">
        <v>1025</v>
      </c>
    </row>
    <row r="218" spans="1:8" x14ac:dyDescent="0.25">
      <c r="A218" s="343">
        <f>+SUBTOTAL(3,$E$6:$E218)</f>
        <v>213</v>
      </c>
      <c r="B218" s="345" t="s">
        <v>200</v>
      </c>
      <c r="C218" s="343" t="str">
        <f>+VLOOKUP(B218,'Erection Compiled'!$C$7:$D$659,2,FALSE)</f>
        <v>DA+3</v>
      </c>
      <c r="D218" s="349">
        <v>45979</v>
      </c>
      <c r="E218" s="349">
        <v>45979</v>
      </c>
      <c r="F218" s="343" t="s">
        <v>1618</v>
      </c>
      <c r="G218" s="343" t="s">
        <v>1025</v>
      </c>
      <c r="H218" s="343" t="s">
        <v>1025</v>
      </c>
    </row>
    <row r="219" spans="1:8" x14ac:dyDescent="0.25">
      <c r="A219" s="343">
        <f>+SUBTOTAL(3,$E$6:$E219)</f>
        <v>214</v>
      </c>
      <c r="B219" s="343" t="s">
        <v>202</v>
      </c>
      <c r="C219" s="343" t="str">
        <f>+VLOOKUP(B219,'Erection Compiled'!$C$7:$D$659,2,FALSE)</f>
        <v>DA+3</v>
      </c>
      <c r="D219" s="349">
        <v>45980</v>
      </c>
      <c r="E219" s="349">
        <v>45980</v>
      </c>
      <c r="F219" s="343" t="s">
        <v>1618</v>
      </c>
      <c r="G219" s="343" t="s">
        <v>1025</v>
      </c>
      <c r="H219" s="343" t="s">
        <v>1025</v>
      </c>
    </row>
    <row r="220" spans="1:8" x14ac:dyDescent="0.25">
      <c r="A220" s="343">
        <f>+SUBTOTAL(3,$E$6:$E220)</f>
        <v>215</v>
      </c>
      <c r="B220" s="343" t="s">
        <v>27</v>
      </c>
      <c r="C220" s="343" t="str">
        <f>+VLOOKUP(B220,'Erection Compiled'!$C$7:$D$659,2,FALSE)</f>
        <v>DA+0</v>
      </c>
      <c r="D220" s="349">
        <v>45980</v>
      </c>
      <c r="E220" s="349">
        <v>45980</v>
      </c>
      <c r="F220" s="343" t="s">
        <v>1618</v>
      </c>
      <c r="G220" s="343" t="s">
        <v>1025</v>
      </c>
      <c r="H220" s="343" t="s">
        <v>1025</v>
      </c>
    </row>
    <row r="221" spans="1:8" x14ac:dyDescent="0.25">
      <c r="A221" s="343">
        <f>+SUBTOTAL(3,$E$6:$E221)</f>
        <v>216</v>
      </c>
      <c r="B221" s="343" t="s">
        <v>79</v>
      </c>
      <c r="C221" s="343" t="str">
        <f>+VLOOKUP(B221,'Erection Compiled'!$C$7:$D$659,2,FALSE)</f>
        <v>DA+0</v>
      </c>
      <c r="D221" s="349">
        <v>45980</v>
      </c>
      <c r="E221" s="349">
        <v>45980</v>
      </c>
      <c r="F221" s="343" t="s">
        <v>1618</v>
      </c>
      <c r="G221" s="343" t="s">
        <v>1025</v>
      </c>
      <c r="H221" s="343" t="s">
        <v>1025</v>
      </c>
    </row>
    <row r="222" spans="1:8" x14ac:dyDescent="0.25">
      <c r="A222" s="343">
        <f>+SUBTOTAL(3,$E$6:$E222)</f>
        <v>217</v>
      </c>
      <c r="B222" s="343" t="s">
        <v>81</v>
      </c>
      <c r="C222" s="343" t="str">
        <f>+VLOOKUP(B222,'Erection Compiled'!$C$7:$D$659,2,FALSE)</f>
        <v>DA+3</v>
      </c>
      <c r="D222" s="349">
        <v>45980</v>
      </c>
      <c r="E222" s="349">
        <v>45980</v>
      </c>
      <c r="F222" s="343" t="s">
        <v>1618</v>
      </c>
      <c r="G222" s="343" t="s">
        <v>1025</v>
      </c>
      <c r="H222" s="343" t="s">
        <v>1025</v>
      </c>
    </row>
    <row r="223" spans="1:8" x14ac:dyDescent="0.25">
      <c r="A223" s="343">
        <f>+SUBTOTAL(3,$E$6:$E223)</f>
        <v>218</v>
      </c>
      <c r="B223" s="345" t="s">
        <v>72</v>
      </c>
      <c r="C223" s="343" t="str">
        <f>+VLOOKUP(B223,'Erection Compiled'!$C$7:$D$659,2,FALSE)</f>
        <v>DA+0</v>
      </c>
      <c r="D223" s="349">
        <v>45987</v>
      </c>
      <c r="E223" s="349">
        <v>45987</v>
      </c>
      <c r="F223" s="343" t="s">
        <v>1618</v>
      </c>
      <c r="G223" s="343" t="s">
        <v>1025</v>
      </c>
      <c r="H223" s="343" t="s">
        <v>1025</v>
      </c>
    </row>
    <row r="224" spans="1:8" x14ac:dyDescent="0.25">
      <c r="A224" s="343">
        <f>+SUBTOTAL(3,$E$6:$E224)</f>
        <v>219</v>
      </c>
      <c r="B224" s="345" t="s">
        <v>70</v>
      </c>
      <c r="C224" s="343" t="str">
        <f>+VLOOKUP(B224,'Erection Compiled'!$C$7:$D$659,2,FALSE)</f>
        <v>DB2+0</v>
      </c>
      <c r="D224" s="349">
        <v>45988</v>
      </c>
      <c r="E224" s="349">
        <v>45988</v>
      </c>
      <c r="F224" s="343" t="s">
        <v>1618</v>
      </c>
      <c r="G224" s="343" t="s">
        <v>1025</v>
      </c>
      <c r="H224" s="343" t="s">
        <v>1025</v>
      </c>
    </row>
    <row r="225" spans="1:8" x14ac:dyDescent="0.25">
      <c r="A225" s="343">
        <f>+SUBTOTAL(3,$E$6:$E225)</f>
        <v>220</v>
      </c>
      <c r="B225" s="345" t="s">
        <v>66</v>
      </c>
      <c r="C225" s="343" t="str">
        <f>+VLOOKUP(B225,'Erection Compiled'!$C$7:$D$659,2,FALSE)</f>
        <v>DA+3</v>
      </c>
      <c r="D225" s="349">
        <v>45988</v>
      </c>
      <c r="E225" s="349">
        <v>45988</v>
      </c>
      <c r="F225" s="343" t="s">
        <v>1618</v>
      </c>
      <c r="G225" s="343" t="s">
        <v>1025</v>
      </c>
      <c r="H225" s="343" t="s">
        <v>1025</v>
      </c>
    </row>
    <row r="226" spans="1:8" x14ac:dyDescent="0.25">
      <c r="A226" s="343">
        <f>+SUBTOTAL(3,$E$6:$E226)</f>
        <v>221</v>
      </c>
      <c r="B226" s="345" t="s">
        <v>65</v>
      </c>
      <c r="C226" s="343" t="str">
        <f>+VLOOKUP(B226,'Erection Compiled'!$C$7:$D$659,2,FALSE)</f>
        <v>DA+3</v>
      </c>
      <c r="D226" s="349">
        <v>45988</v>
      </c>
      <c r="E226" s="349">
        <v>45988</v>
      </c>
      <c r="F226" s="343" t="s">
        <v>1618</v>
      </c>
      <c r="G226" s="343" t="s">
        <v>1025</v>
      </c>
      <c r="H226" s="343" t="s">
        <v>1025</v>
      </c>
    </row>
    <row r="227" spans="1:8" x14ac:dyDescent="0.25">
      <c r="A227" s="343">
        <f>+SUBTOTAL(3,$E$6:$E227)</f>
        <v>222</v>
      </c>
      <c r="B227" s="343" t="s">
        <v>105</v>
      </c>
      <c r="C227" s="343" t="str">
        <f>+VLOOKUP(B227,'Erection Compiled'!$C$7:$D$659,2,FALSE)</f>
        <v>DC1+0</v>
      </c>
      <c r="D227" s="349">
        <v>45991</v>
      </c>
      <c r="E227" s="349">
        <v>45991</v>
      </c>
      <c r="F227" s="343" t="s">
        <v>1023</v>
      </c>
      <c r="G227" s="343" t="s">
        <v>1025</v>
      </c>
      <c r="H227" s="343" t="s">
        <v>1025</v>
      </c>
    </row>
    <row r="228" spans="1:8" x14ac:dyDescent="0.25">
      <c r="A228" s="343">
        <f>+SUBTOTAL(3,$E$6:$E228)</f>
        <v>223</v>
      </c>
      <c r="B228" s="345" t="s">
        <v>536</v>
      </c>
      <c r="C228" s="343" t="str">
        <f>+VLOOKUP(B228,'Erection Compiled'!$C$7:$D$659,2,FALSE)</f>
        <v>DA+9</v>
      </c>
      <c r="D228" s="349">
        <v>45995</v>
      </c>
      <c r="E228" s="349">
        <v>45995</v>
      </c>
      <c r="F228" s="343" t="s">
        <v>1023</v>
      </c>
      <c r="G228" s="343" t="s">
        <v>1025</v>
      </c>
      <c r="H228" s="343" t="s">
        <v>1025</v>
      </c>
    </row>
    <row r="229" spans="1:8" x14ac:dyDescent="0.25">
      <c r="A229" s="343">
        <f>+SUBTOTAL(3,$E$6:$E229)</f>
        <v>224</v>
      </c>
      <c r="B229" s="345" t="s">
        <v>75</v>
      </c>
      <c r="C229" s="343" t="str">
        <f>+VLOOKUP(B229,'Erection Compiled'!$C$7:$D$659,2,FALSE)</f>
        <v>DA+9</v>
      </c>
      <c r="D229" s="349">
        <v>45998</v>
      </c>
      <c r="E229" s="349">
        <v>45998</v>
      </c>
      <c r="F229" s="343" t="s">
        <v>1618</v>
      </c>
      <c r="G229" s="343" t="s">
        <v>1025</v>
      </c>
      <c r="H229" s="343" t="s">
        <v>1025</v>
      </c>
    </row>
    <row r="230" spans="1:8" x14ac:dyDescent="0.25">
      <c r="A230" s="343">
        <f>+SUBTOTAL(3,$E$6:$E230)</f>
        <v>225</v>
      </c>
      <c r="B230" s="343" t="s">
        <v>83</v>
      </c>
      <c r="C230" s="343" t="str">
        <f>+VLOOKUP(B230,'Erection Compiled'!$C$7:$D$659,2,FALSE)</f>
        <v>DC1+0</v>
      </c>
      <c r="D230" s="349">
        <v>45999</v>
      </c>
      <c r="E230" s="349">
        <v>45999</v>
      </c>
      <c r="F230" s="343" t="s">
        <v>1023</v>
      </c>
      <c r="G230" s="343" t="s">
        <v>1025</v>
      </c>
      <c r="H230" s="343" t="s">
        <v>1025</v>
      </c>
    </row>
    <row r="231" spans="1:8" x14ac:dyDescent="0.25">
      <c r="A231" s="343">
        <f>+SUBTOTAL(3,$E$6:$E231)</f>
        <v>226</v>
      </c>
      <c r="B231" s="343" t="s">
        <v>230</v>
      </c>
      <c r="C231" s="343" t="str">
        <f>+VLOOKUP(B231,'Erection Compiled'!$C$7:$D$659,2,FALSE)</f>
        <v>DA+0</v>
      </c>
      <c r="D231" s="349">
        <v>45999</v>
      </c>
      <c r="E231" s="349">
        <v>45999</v>
      </c>
      <c r="F231" s="343" t="s">
        <v>1023</v>
      </c>
      <c r="G231" s="343" t="s">
        <v>1025</v>
      </c>
      <c r="H231" s="343" t="s">
        <v>1025</v>
      </c>
    </row>
    <row r="232" spans="1:8" x14ac:dyDescent="0.25">
      <c r="A232" s="343">
        <f>+SUBTOTAL(3,$E$6:$E232)</f>
        <v>227</v>
      </c>
      <c r="B232" s="343" t="s">
        <v>206</v>
      </c>
      <c r="C232" s="343" t="str">
        <f>+VLOOKUP(B232,'Erection Compiled'!$C$7:$D$659,2,FALSE)</f>
        <v>DA+9</v>
      </c>
      <c r="D232" s="349">
        <v>45999</v>
      </c>
      <c r="E232" s="349">
        <v>45999</v>
      </c>
      <c r="F232" s="343" t="s">
        <v>1023</v>
      </c>
      <c r="G232" s="343" t="s">
        <v>1025</v>
      </c>
      <c r="H232" s="343" t="s">
        <v>1025</v>
      </c>
    </row>
    <row r="233" spans="1:8" x14ac:dyDescent="0.25">
      <c r="A233" s="343">
        <f>+SUBTOTAL(3,$E$6:$E233)</f>
        <v>228</v>
      </c>
      <c r="B233" s="343" t="s">
        <v>208</v>
      </c>
      <c r="C233" s="343" t="str">
        <f>+VLOOKUP(B233,'Erection Compiled'!$C$7:$D$659,2,FALSE)</f>
        <v>DA+0</v>
      </c>
      <c r="D233" s="349">
        <v>45999</v>
      </c>
      <c r="E233" s="349">
        <v>45999</v>
      </c>
      <c r="F233" s="343" t="s">
        <v>1023</v>
      </c>
      <c r="G233" s="343" t="s">
        <v>1025</v>
      </c>
      <c r="H233" s="343" t="s">
        <v>1025</v>
      </c>
    </row>
    <row r="234" spans="1:8" x14ac:dyDescent="0.25">
      <c r="A234" s="343">
        <f>+SUBTOTAL(3,$E$6:$E234)</f>
        <v>229</v>
      </c>
      <c r="B234" s="343" t="s">
        <v>29</v>
      </c>
      <c r="C234" s="343" t="str">
        <f>+VLOOKUP(B234,'Erection Compiled'!$C$7:$D$659,2,FALSE)</f>
        <v>DB2+6</v>
      </c>
      <c r="D234" s="349">
        <v>45999</v>
      </c>
      <c r="E234" s="349">
        <v>45999</v>
      </c>
      <c r="F234" s="343" t="s">
        <v>1023</v>
      </c>
      <c r="G234" s="343" t="s">
        <v>1025</v>
      </c>
      <c r="H234" s="343" t="s">
        <v>1025</v>
      </c>
    </row>
    <row r="235" spans="1:8" x14ac:dyDescent="0.25">
      <c r="A235" s="343">
        <f>+SUBTOTAL(3,$E$6:$E235)</f>
        <v>230</v>
      </c>
      <c r="B235" s="343" t="s">
        <v>210</v>
      </c>
      <c r="C235" s="343" t="str">
        <f>+VLOOKUP(B235,'Erection Compiled'!$C$7:$D$659,2,FALSE)</f>
        <v>DA+9</v>
      </c>
      <c r="D235" s="349">
        <v>45999</v>
      </c>
      <c r="E235" s="349">
        <v>45999</v>
      </c>
      <c r="F235" s="343" t="s">
        <v>1023</v>
      </c>
      <c r="G235" s="343" t="s">
        <v>1025</v>
      </c>
      <c r="H235" s="343" t="s">
        <v>1025</v>
      </c>
    </row>
    <row r="236" spans="1:8" x14ac:dyDescent="0.25">
      <c r="A236" s="343">
        <f>+SUBTOTAL(3,$E$6:$E236)</f>
        <v>231</v>
      </c>
      <c r="B236" s="343" t="s">
        <v>211</v>
      </c>
      <c r="C236" s="343" t="str">
        <f>+VLOOKUP(B236,'Erection Compiled'!$C$7:$D$659,2,FALSE)</f>
        <v>DB1+0</v>
      </c>
      <c r="D236" s="349">
        <v>45999</v>
      </c>
      <c r="E236" s="349">
        <v>45999</v>
      </c>
      <c r="F236" s="343" t="s">
        <v>1023</v>
      </c>
      <c r="G236" s="343" t="s">
        <v>1025</v>
      </c>
      <c r="H236" s="343" t="s">
        <v>1025</v>
      </c>
    </row>
    <row r="237" spans="1:8" x14ac:dyDescent="0.25">
      <c r="A237" s="343">
        <f>+SUBTOTAL(3,$E$6:$E237)</f>
        <v>232</v>
      </c>
      <c r="B237" s="343" t="s">
        <v>533</v>
      </c>
      <c r="C237" s="343" t="str">
        <f>+VLOOKUP(B237,'Erection Compiled'!$C$7:$D$659,2,FALSE)</f>
        <v>DB2+6</v>
      </c>
      <c r="D237" s="349">
        <v>45999</v>
      </c>
      <c r="E237" s="349">
        <v>45999</v>
      </c>
      <c r="F237" s="343" t="s">
        <v>1023</v>
      </c>
      <c r="G237" s="343" t="s">
        <v>1025</v>
      </c>
      <c r="H237" s="343" t="s">
        <v>1025</v>
      </c>
    </row>
    <row r="238" spans="1:8" x14ac:dyDescent="0.25">
      <c r="A238" s="343">
        <f>+SUBTOTAL(3,$E$6:$E238)</f>
        <v>233</v>
      </c>
      <c r="B238" s="343" t="s">
        <v>538</v>
      </c>
      <c r="C238" s="343" t="str">
        <f>+VLOOKUP(B238,'Erection Compiled'!$C$7:$D$659,2,FALSE)</f>
        <v>DB2+6</v>
      </c>
      <c r="D238" s="349">
        <v>45999</v>
      </c>
      <c r="E238" s="349">
        <v>45999</v>
      </c>
      <c r="F238" s="343" t="s">
        <v>1023</v>
      </c>
      <c r="G238" s="343" t="s">
        <v>1025</v>
      </c>
      <c r="H238" s="343" t="s">
        <v>1025</v>
      </c>
    </row>
    <row r="239" spans="1:8" x14ac:dyDescent="0.25">
      <c r="A239" s="343">
        <f>+SUBTOTAL(3,$E$6:$E239)</f>
        <v>234</v>
      </c>
      <c r="B239" s="343" t="s">
        <v>553</v>
      </c>
      <c r="C239" s="343" t="str">
        <f>+VLOOKUP(B239,'Erection Compiled'!$C$7:$D$659,2,FALSE)</f>
        <v>DC1+6</v>
      </c>
      <c r="D239" s="349">
        <v>45999</v>
      </c>
      <c r="E239" s="349">
        <v>45999</v>
      </c>
      <c r="F239" s="343" t="s">
        <v>1023</v>
      </c>
      <c r="G239" s="343" t="s">
        <v>1025</v>
      </c>
      <c r="H239" s="343" t="s">
        <v>1025</v>
      </c>
    </row>
    <row r="240" spans="1:8" x14ac:dyDescent="0.25">
      <c r="A240" s="343">
        <f>+SUBTOTAL(3,$E$6:$E240)</f>
        <v>235</v>
      </c>
      <c r="B240" s="343" t="s">
        <v>556</v>
      </c>
      <c r="C240" s="343" t="str">
        <f>+VLOOKUP(B240,'Erection Compiled'!$C$7:$D$659,2,FALSE)</f>
        <v>DC1+0</v>
      </c>
      <c r="D240" s="349">
        <v>45999</v>
      </c>
      <c r="E240" s="349">
        <v>45999</v>
      </c>
      <c r="F240" s="343" t="s">
        <v>1023</v>
      </c>
      <c r="G240" s="343" t="s">
        <v>1025</v>
      </c>
      <c r="H240" s="343" t="s">
        <v>1025</v>
      </c>
    </row>
    <row r="241" spans="1:8" x14ac:dyDescent="0.25">
      <c r="A241" s="343">
        <f>+SUBTOTAL(3,$E$6:$E241)</f>
        <v>236</v>
      </c>
      <c r="B241" s="343" t="s">
        <v>559</v>
      </c>
      <c r="C241" s="343" t="str">
        <f>+VLOOKUP(B241,'Erection Compiled'!$C$7:$D$659,2,FALSE)</f>
        <v>DA+0</v>
      </c>
      <c r="D241" s="349">
        <v>45999</v>
      </c>
      <c r="E241" s="349">
        <v>45999</v>
      </c>
      <c r="F241" s="343" t="s">
        <v>1023</v>
      </c>
      <c r="G241" s="343" t="s">
        <v>1025</v>
      </c>
      <c r="H241" s="343" t="s">
        <v>1025</v>
      </c>
    </row>
    <row r="242" spans="1:8" x14ac:dyDescent="0.25">
      <c r="A242" s="343">
        <f>+SUBTOTAL(3,$E$6:$E242)</f>
        <v>237</v>
      </c>
      <c r="B242" s="343" t="s">
        <v>560</v>
      </c>
      <c r="C242" s="343" t="str">
        <f>+VLOOKUP(B242,'Erection Compiled'!$C$7:$D$659,2,FALSE)</f>
        <v>DA+0</v>
      </c>
      <c r="D242" s="349">
        <v>45999</v>
      </c>
      <c r="E242" s="349">
        <v>45999</v>
      </c>
      <c r="F242" s="343" t="s">
        <v>1023</v>
      </c>
      <c r="G242" s="343" t="s">
        <v>1025</v>
      </c>
      <c r="H242" s="343" t="s">
        <v>1025</v>
      </c>
    </row>
    <row r="243" spans="1:8" x14ac:dyDescent="0.25">
      <c r="A243" s="343">
        <f>+SUBTOTAL(3,$E$6:$E243)</f>
        <v>238</v>
      </c>
      <c r="B243" s="343" t="s">
        <v>561</v>
      </c>
      <c r="C243" s="343" t="str">
        <f>+VLOOKUP(B243,'Erection Compiled'!$C$7:$D$659,2,FALSE)</f>
        <v>DA+9</v>
      </c>
      <c r="D243" s="349">
        <v>45999</v>
      </c>
      <c r="E243" s="349">
        <v>45999</v>
      </c>
      <c r="F243" s="343" t="s">
        <v>1023</v>
      </c>
      <c r="G243" s="343" t="s">
        <v>1025</v>
      </c>
      <c r="H243" s="343" t="s">
        <v>1025</v>
      </c>
    </row>
    <row r="244" spans="1:8" x14ac:dyDescent="0.25">
      <c r="A244" s="343">
        <f>+SUBTOTAL(3,$E$6:$E244)</f>
        <v>239</v>
      </c>
      <c r="B244" s="343" t="s">
        <v>723</v>
      </c>
      <c r="C244" s="343" t="str">
        <f>+VLOOKUP(B244,'Erection Compiled'!$C$7:$D$659,2,FALSE)</f>
        <v>DA+0</v>
      </c>
      <c r="D244" s="349">
        <v>46000</v>
      </c>
      <c r="E244" s="349">
        <v>46000</v>
      </c>
      <c r="F244" s="343" t="s">
        <v>1023</v>
      </c>
      <c r="G244" s="343" t="s">
        <v>1025</v>
      </c>
      <c r="H244" s="343" t="s">
        <v>1025</v>
      </c>
    </row>
    <row r="245" spans="1:8" x14ac:dyDescent="0.25">
      <c r="A245" s="343">
        <f>+SUBTOTAL(3,$E$6:$E245)</f>
        <v>240</v>
      </c>
      <c r="B245" s="343" t="s">
        <v>732</v>
      </c>
      <c r="C245" s="343" t="str">
        <f>+VLOOKUP(B245,'Erection Compiled'!$C$7:$D$659,2,FALSE)</f>
        <v>DA+3</v>
      </c>
      <c r="D245" s="349">
        <v>46001</v>
      </c>
      <c r="E245" s="349">
        <v>46001</v>
      </c>
      <c r="F245" s="343" t="s">
        <v>1023</v>
      </c>
      <c r="G245" s="343" t="s">
        <v>1025</v>
      </c>
      <c r="H245" s="343" t="s">
        <v>1025</v>
      </c>
    </row>
    <row r="246" spans="1:8" x14ac:dyDescent="0.25">
      <c r="A246" s="343">
        <f>+SUBTOTAL(3,$E$6:$E246)</f>
        <v>241</v>
      </c>
      <c r="B246" s="343" t="s">
        <v>104</v>
      </c>
      <c r="C246" s="343" t="str">
        <f>+VLOOKUP(B246,'Erection Compiled'!$C$7:$D$659,2,FALSE)</f>
        <v>DB2+0</v>
      </c>
      <c r="D246" s="349">
        <v>46002</v>
      </c>
      <c r="E246" s="349">
        <v>46002</v>
      </c>
      <c r="F246" s="343" t="s">
        <v>1023</v>
      </c>
      <c r="G246" s="343" t="s">
        <v>1025</v>
      </c>
      <c r="H246" s="343" t="s">
        <v>1025</v>
      </c>
    </row>
    <row r="247" spans="1:8" x14ac:dyDescent="0.25">
      <c r="A247" s="343">
        <f>+SUBTOTAL(3,$E$6:$E247)</f>
        <v>242</v>
      </c>
      <c r="B247" s="343" t="s">
        <v>830</v>
      </c>
      <c r="C247" s="343" t="str">
        <f>+VLOOKUP(B247,'Erection Compiled'!$C$7:$D$659,2,FALSE)</f>
        <v>DA+3</v>
      </c>
      <c r="D247" s="349">
        <v>46003</v>
      </c>
      <c r="E247" s="349">
        <v>46003</v>
      </c>
      <c r="F247" s="343" t="s">
        <v>1023</v>
      </c>
      <c r="G247" s="343" t="s">
        <v>1025</v>
      </c>
      <c r="H247" s="343" t="s">
        <v>1025</v>
      </c>
    </row>
    <row r="248" spans="1:8" x14ac:dyDescent="0.25">
      <c r="A248" s="343">
        <f>+SUBTOTAL(3,$E$6:$E248)</f>
        <v>243</v>
      </c>
      <c r="B248" s="343" t="s">
        <v>831</v>
      </c>
      <c r="C248" s="343" t="str">
        <f>+VLOOKUP(B248,'Erection Compiled'!$C$7:$D$659,2,FALSE)</f>
        <v>DA+3</v>
      </c>
      <c r="D248" s="349">
        <v>46004</v>
      </c>
      <c r="E248" s="349">
        <v>46004</v>
      </c>
      <c r="F248" s="343" t="s">
        <v>1023</v>
      </c>
      <c r="G248" s="343" t="s">
        <v>1025</v>
      </c>
      <c r="H248" s="343" t="s">
        <v>1025</v>
      </c>
    </row>
    <row r="249" spans="1:8" x14ac:dyDescent="0.25">
      <c r="A249" s="343">
        <f>+SUBTOTAL(3,$E$6:$E249)</f>
        <v>244</v>
      </c>
      <c r="B249" s="343" t="s">
        <v>832</v>
      </c>
      <c r="C249" s="343" t="str">
        <f>+VLOOKUP(B249,'Erection Compiled'!$C$7:$D$659,2,FALSE)</f>
        <v>DA+3</v>
      </c>
      <c r="D249" s="349">
        <v>46005</v>
      </c>
      <c r="E249" s="349">
        <v>46005</v>
      </c>
      <c r="F249" s="343" t="s">
        <v>1023</v>
      </c>
      <c r="G249" s="343" t="s">
        <v>1025</v>
      </c>
      <c r="H249" s="343" t="s">
        <v>1025</v>
      </c>
    </row>
    <row r="250" spans="1:8" x14ac:dyDescent="0.25">
      <c r="A250" s="343">
        <f>+SUBTOTAL(3,$E$6:$E250)</f>
        <v>245</v>
      </c>
      <c r="B250" s="343" t="s">
        <v>449</v>
      </c>
      <c r="C250" s="343" t="str">
        <f>+VLOOKUP(B250,'Erection Compiled'!$C$7:$D$659,2,FALSE)</f>
        <v>DA+3</v>
      </c>
      <c r="D250" s="349">
        <v>46006</v>
      </c>
      <c r="E250" s="349">
        <v>46006</v>
      </c>
      <c r="F250" s="343" t="s">
        <v>1602</v>
      </c>
      <c r="G250" s="343" t="s">
        <v>1025</v>
      </c>
      <c r="H250" s="343" t="s">
        <v>1025</v>
      </c>
    </row>
    <row r="251" spans="1:8" x14ac:dyDescent="0.25">
      <c r="A251" s="343">
        <f>+SUBTOTAL(3,$E$6:$E251)</f>
        <v>246</v>
      </c>
      <c r="B251" s="343" t="s">
        <v>450</v>
      </c>
      <c r="C251" s="343" t="str">
        <f>+VLOOKUP(B251,'Erection Compiled'!$C$7:$D$659,2,FALSE)</f>
        <v>DA+3</v>
      </c>
      <c r="D251" s="349">
        <v>46007</v>
      </c>
      <c r="E251" s="349">
        <v>46007</v>
      </c>
      <c r="F251" s="343" t="s">
        <v>1602</v>
      </c>
      <c r="G251" s="343" t="s">
        <v>1025</v>
      </c>
      <c r="H251" s="343" t="s">
        <v>1025</v>
      </c>
    </row>
    <row r="252" spans="1:8" x14ac:dyDescent="0.25">
      <c r="A252" s="343">
        <f>+SUBTOTAL(3,$E$6:$E252)</f>
        <v>247</v>
      </c>
      <c r="B252" s="343" t="s">
        <v>452</v>
      </c>
      <c r="C252" s="343" t="str">
        <f>+VLOOKUP(B252,'Erection Compiled'!$C$7:$D$659,2,FALSE)</f>
        <v>DA+0</v>
      </c>
      <c r="D252" s="349">
        <v>46008</v>
      </c>
      <c r="E252" s="349">
        <v>46008</v>
      </c>
      <c r="F252" s="343" t="s">
        <v>1602</v>
      </c>
      <c r="G252" s="343" t="s">
        <v>1025</v>
      </c>
      <c r="H252" s="343" t="s">
        <v>1025</v>
      </c>
    </row>
    <row r="253" spans="1:8" x14ac:dyDescent="0.25">
      <c r="A253" s="343">
        <f>+SUBTOTAL(3,$E$6:$E253)</f>
        <v>248</v>
      </c>
      <c r="B253" s="343" t="s">
        <v>154</v>
      </c>
      <c r="C253" s="343" t="str">
        <f>+VLOOKUP(B253,'Erection Compiled'!$C$7:$D$659,2,FALSE)</f>
        <v>DA+3</v>
      </c>
      <c r="D253" s="349">
        <v>46009</v>
      </c>
      <c r="E253" s="349">
        <v>46009</v>
      </c>
      <c r="F253" s="343" t="s">
        <v>1618</v>
      </c>
      <c r="G253" s="343" t="s">
        <v>1025</v>
      </c>
      <c r="H253" s="343" t="s">
        <v>1025</v>
      </c>
    </row>
    <row r="254" spans="1:8" x14ac:dyDescent="0.25">
      <c r="A254" s="343">
        <f>+SUBTOTAL(3,$E$6:$E254)</f>
        <v>249</v>
      </c>
      <c r="B254" s="343" t="s">
        <v>500</v>
      </c>
      <c r="C254" s="343" t="str">
        <f>+VLOOKUP(B254,'Erection Compiled'!$C$7:$D$659,2,FALSE)</f>
        <v>DA+3</v>
      </c>
      <c r="D254" s="349">
        <v>46010</v>
      </c>
      <c r="E254" s="349">
        <v>46010</v>
      </c>
      <c r="F254" s="343" t="s">
        <v>1634</v>
      </c>
      <c r="G254" s="343" t="s">
        <v>1025</v>
      </c>
      <c r="H254" s="343" t="s">
        <v>1025</v>
      </c>
    </row>
    <row r="255" spans="1:8" x14ac:dyDescent="0.25">
      <c r="A255" s="343">
        <f>+SUBTOTAL(3,$E$6:$E255)</f>
        <v>250</v>
      </c>
      <c r="B255" s="343" t="s">
        <v>64</v>
      </c>
      <c r="C255" s="343" t="str">
        <f>+VLOOKUP(B255,'Erection Compiled'!$C$7:$D$659,2,FALSE)</f>
        <v>DA+3</v>
      </c>
      <c r="D255" s="349">
        <v>46011</v>
      </c>
      <c r="E255" s="349">
        <v>46011</v>
      </c>
      <c r="F255" s="343" t="s">
        <v>1618</v>
      </c>
      <c r="G255" s="343" t="s">
        <v>1025</v>
      </c>
      <c r="H255" s="343" t="s">
        <v>1025</v>
      </c>
    </row>
    <row r="256" spans="1:8" x14ac:dyDescent="0.25">
      <c r="A256" s="343">
        <f>+SUBTOTAL(3,$E$6:$E256)</f>
        <v>251</v>
      </c>
      <c r="B256" s="343" t="s">
        <v>67</v>
      </c>
      <c r="C256" s="343" t="str">
        <f>+VLOOKUP(B256,'Erection Compiled'!$C$7:$D$659,2,FALSE)</f>
        <v>DA+3</v>
      </c>
      <c r="D256" s="349">
        <v>46012</v>
      </c>
      <c r="E256" s="349">
        <v>46012</v>
      </c>
      <c r="F256" s="343" t="s">
        <v>1618</v>
      </c>
      <c r="G256" s="343" t="s">
        <v>1025</v>
      </c>
      <c r="H256" s="343" t="s">
        <v>1025</v>
      </c>
    </row>
    <row r="257" spans="1:8" x14ac:dyDescent="0.25">
      <c r="A257" s="343">
        <f>+SUBTOTAL(3,$E$6:$E257)</f>
        <v>252</v>
      </c>
      <c r="B257" s="343" t="s">
        <v>187</v>
      </c>
      <c r="C257" s="343" t="str">
        <f>+VLOOKUP(B257,'Erection Compiled'!$C$7:$D$659,2,FALSE)</f>
        <v>DA+0</v>
      </c>
      <c r="D257" s="349">
        <v>46013</v>
      </c>
      <c r="E257" s="349">
        <v>46013</v>
      </c>
      <c r="F257" s="343" t="s">
        <v>1618</v>
      </c>
      <c r="G257" s="343" t="s">
        <v>1025</v>
      </c>
      <c r="H257" s="343" t="s">
        <v>1025</v>
      </c>
    </row>
    <row r="258" spans="1:8" x14ac:dyDescent="0.25">
      <c r="A258" s="343">
        <f>+SUBTOTAL(3,$E$6:$E258)</f>
        <v>253</v>
      </c>
      <c r="B258" s="343" t="s">
        <v>190</v>
      </c>
      <c r="C258" s="343" t="str">
        <f>+VLOOKUP(B258,'Erection Compiled'!$C$7:$D$659,2,FALSE)</f>
        <v>DA+3</v>
      </c>
      <c r="D258" s="349">
        <v>46014</v>
      </c>
      <c r="E258" s="349">
        <v>46014</v>
      </c>
      <c r="F258" s="343" t="s">
        <v>1618</v>
      </c>
      <c r="G258" s="343" t="s">
        <v>1025</v>
      </c>
      <c r="H258" s="343" t="s">
        <v>1025</v>
      </c>
    </row>
    <row r="259" spans="1:8" x14ac:dyDescent="0.25">
      <c r="A259" s="343">
        <f>+SUBTOTAL(3,$E$6:$E259)</f>
        <v>254</v>
      </c>
      <c r="B259" s="343" t="s">
        <v>71</v>
      </c>
      <c r="C259" s="343" t="str">
        <f>+VLOOKUP(B259,'Erection Compiled'!$C$7:$D$659,2,FALSE)</f>
        <v>DA+0</v>
      </c>
      <c r="D259" s="349">
        <v>46015</v>
      </c>
      <c r="E259" s="349">
        <v>46015</v>
      </c>
      <c r="F259" s="343" t="s">
        <v>1618</v>
      </c>
      <c r="G259" s="343" t="s">
        <v>1025</v>
      </c>
      <c r="H259" s="343" t="s">
        <v>1025</v>
      </c>
    </row>
    <row r="260" spans="1:8" x14ac:dyDescent="0.25">
      <c r="A260" s="343">
        <f>+SUBTOTAL(3,$E$6:$E260)</f>
        <v>255</v>
      </c>
      <c r="B260" s="343" t="s">
        <v>80</v>
      </c>
      <c r="C260" s="343" t="str">
        <f>+VLOOKUP(B260,'Erection Compiled'!$C$7:$D$659,2,FALSE)</f>
        <v>DC1+0</v>
      </c>
      <c r="D260" s="349">
        <v>46016</v>
      </c>
      <c r="E260" s="349">
        <v>46016</v>
      </c>
      <c r="F260" s="343" t="s">
        <v>1618</v>
      </c>
      <c r="G260" s="343" t="s">
        <v>1025</v>
      </c>
      <c r="H260" s="343" t="s">
        <v>1025</v>
      </c>
    </row>
    <row r="261" spans="1:8" x14ac:dyDescent="0.25">
      <c r="A261" s="343">
        <f>+SUBTOTAL(3,$E$6:$E261)</f>
        <v>256</v>
      </c>
      <c r="B261" s="343" t="s">
        <v>82</v>
      </c>
      <c r="C261" s="343" t="str">
        <f>+VLOOKUP(B261,'Erection Compiled'!$C$7:$D$659,2,FALSE)</f>
        <v>DA+3</v>
      </c>
      <c r="D261" s="349">
        <v>46017</v>
      </c>
      <c r="E261" s="349">
        <v>46017</v>
      </c>
      <c r="F261" s="343" t="s">
        <v>1618</v>
      </c>
      <c r="G261" s="343" t="s">
        <v>1025</v>
      </c>
      <c r="H261" s="343" t="s">
        <v>1025</v>
      </c>
    </row>
    <row r="262" spans="1:8" x14ac:dyDescent="0.25">
      <c r="A262" s="343">
        <f>+SUBTOTAL(3,$E$6:$E262)</f>
        <v>257</v>
      </c>
      <c r="B262" s="345" t="s">
        <v>196</v>
      </c>
      <c r="C262" s="343" t="str">
        <f>+VLOOKUP(B262,'Erection Compiled'!$C$7:$D$659,2,FALSE)</f>
        <v>DA+3</v>
      </c>
      <c r="D262" s="349">
        <v>46018</v>
      </c>
      <c r="E262" s="349">
        <v>46018</v>
      </c>
      <c r="F262" s="343" t="s">
        <v>1618</v>
      </c>
      <c r="G262" s="343" t="s">
        <v>1025</v>
      </c>
      <c r="H262" s="343" t="s">
        <v>1025</v>
      </c>
    </row>
    <row r="263" spans="1:8" x14ac:dyDescent="0.25">
      <c r="A263" s="343">
        <f>+SUBTOTAL(3,$E$6:$E263)</f>
        <v>258</v>
      </c>
      <c r="B263" s="345" t="s">
        <v>458</v>
      </c>
      <c r="C263" s="343" t="str">
        <f>+VLOOKUP(B263,'Erection Compiled'!$C$7:$D$659,2,FALSE)</f>
        <v>DA+0</v>
      </c>
      <c r="D263" s="349">
        <v>46024</v>
      </c>
      <c r="E263" s="592">
        <v>46024</v>
      </c>
      <c r="F263" s="343" t="s">
        <v>1618</v>
      </c>
      <c r="G263" s="343" t="s">
        <v>1025</v>
      </c>
      <c r="H263" s="343" t="s">
        <v>1025</v>
      </c>
    </row>
    <row r="264" spans="1:8" x14ac:dyDescent="0.25">
      <c r="A264" s="343">
        <f>+SUBTOTAL(3,$E$6:$E264)</f>
        <v>259</v>
      </c>
      <c r="B264" s="345" t="s">
        <v>42</v>
      </c>
      <c r="C264" s="343" t="str">
        <f>+VLOOKUP(B264,'Erection Compiled'!$C$7:$D$659,2,FALSE)</f>
        <v>DA+0</v>
      </c>
      <c r="D264" s="592">
        <v>46024</v>
      </c>
      <c r="E264" s="592">
        <v>46024</v>
      </c>
      <c r="F264" s="343" t="s">
        <v>1618</v>
      </c>
      <c r="G264" s="343" t="s">
        <v>1025</v>
      </c>
      <c r="H264" s="343" t="s">
        <v>1025</v>
      </c>
    </row>
    <row r="265" spans="1:8" x14ac:dyDescent="0.25">
      <c r="A265" s="343">
        <f>+SUBTOTAL(3,$E$6:$E265)</f>
        <v>260</v>
      </c>
      <c r="B265" s="345" t="s">
        <v>40</v>
      </c>
      <c r="C265" s="343" t="str">
        <f>+VLOOKUP(B265,'Erection Compiled'!$C$7:$D$659,2,FALSE)</f>
        <v>DB1+9</v>
      </c>
      <c r="D265" s="592">
        <v>46025</v>
      </c>
      <c r="E265" s="592">
        <v>46025</v>
      </c>
      <c r="F265" s="343" t="s">
        <v>1618</v>
      </c>
      <c r="G265" s="343" t="s">
        <v>1025</v>
      </c>
      <c r="H265" s="343" t="s">
        <v>1025</v>
      </c>
    </row>
    <row r="266" spans="1:8" x14ac:dyDescent="0.25">
      <c r="A266" s="343">
        <f>+SUBTOTAL(3,$E$6:$E266)</f>
        <v>261</v>
      </c>
      <c r="B266" s="345" t="s">
        <v>44</v>
      </c>
      <c r="C266" s="343" t="str">
        <f>+VLOOKUP(B266,'Erection Compiled'!$C$7:$D$659,2,FALSE)</f>
        <v>DB1+0</v>
      </c>
      <c r="D266" s="592">
        <v>46026</v>
      </c>
      <c r="E266" s="592">
        <v>46026</v>
      </c>
      <c r="F266" s="343" t="s">
        <v>1618</v>
      </c>
      <c r="G266" s="343" t="s">
        <v>1025</v>
      </c>
      <c r="H266" s="343" t="s">
        <v>1025</v>
      </c>
    </row>
    <row r="267" spans="1:8" x14ac:dyDescent="0.25">
      <c r="A267" s="343">
        <f>+SUBTOTAL(3,$E$6:$E267)</f>
        <v>262</v>
      </c>
      <c r="B267" s="345" t="s">
        <v>454</v>
      </c>
      <c r="C267" s="343" t="str">
        <f>+VLOOKUP(B267,'Erection Compiled'!$C$7:$D$659,2,FALSE)</f>
        <v>DA+0</v>
      </c>
      <c r="D267" s="592">
        <v>46027</v>
      </c>
      <c r="E267" s="592">
        <v>46027</v>
      </c>
      <c r="F267" s="343" t="s">
        <v>1618</v>
      </c>
      <c r="G267" s="343" t="s">
        <v>1025</v>
      </c>
      <c r="H267" s="343" t="s">
        <v>1025</v>
      </c>
    </row>
    <row r="268" spans="1:8" x14ac:dyDescent="0.25">
      <c r="A268" s="343">
        <f>+SUBTOTAL(3,$E$6:$E268)</f>
        <v>263</v>
      </c>
      <c r="B268" s="345" t="s">
        <v>39</v>
      </c>
      <c r="C268" s="343" t="str">
        <f>+VLOOKUP(B268,'Erection Compiled'!$C$7:$D$659,2,FALSE)</f>
        <v>DD60+6</v>
      </c>
      <c r="D268" s="592">
        <v>46028</v>
      </c>
      <c r="E268" s="592">
        <v>46028</v>
      </c>
      <c r="F268" s="343" t="s">
        <v>1618</v>
      </c>
      <c r="G268" s="343" t="s">
        <v>1025</v>
      </c>
      <c r="H268" s="343" t="s">
        <v>1025</v>
      </c>
    </row>
    <row r="269" spans="1:8" x14ac:dyDescent="0.25">
      <c r="A269" s="343">
        <f>+SUBTOTAL(3,$E$6:$E269)</f>
        <v>264</v>
      </c>
      <c r="B269" s="345" t="s">
        <v>469</v>
      </c>
      <c r="C269" s="343" t="str">
        <f>+VLOOKUP(B269,'Erection Compiled'!$C$7:$D$659,2,FALSE)</f>
        <v>DA+3</v>
      </c>
      <c r="D269" s="592">
        <v>46030</v>
      </c>
      <c r="E269" s="592">
        <v>46030</v>
      </c>
      <c r="F269" s="343" t="s">
        <v>1618</v>
      </c>
      <c r="G269" s="343" t="s">
        <v>1025</v>
      </c>
      <c r="H269" s="343" t="s">
        <v>1025</v>
      </c>
    </row>
    <row r="270" spans="1:8" x14ac:dyDescent="0.25">
      <c r="A270" s="343">
        <f>+SUBTOTAL(3,$E$6:$E270)</f>
        <v>265</v>
      </c>
      <c r="B270" s="343" t="s">
        <v>448</v>
      </c>
      <c r="C270" s="343" t="str">
        <f>+VLOOKUP(B270,'Erection Compiled'!$C$7:$D$659,2,FALSE)</f>
        <v>DA+3</v>
      </c>
      <c r="D270" s="592">
        <v>46030</v>
      </c>
      <c r="E270" s="592">
        <v>46030</v>
      </c>
      <c r="F270" s="343" t="s">
        <v>1602</v>
      </c>
      <c r="G270" s="343" t="s">
        <v>1025</v>
      </c>
      <c r="H270" s="343" t="s">
        <v>1025</v>
      </c>
    </row>
    <row r="271" spans="1:8" x14ac:dyDescent="0.25">
      <c r="A271" s="343">
        <f>+SUBTOTAL(3,$E$6:$E271)</f>
        <v>266</v>
      </c>
      <c r="B271" s="343" t="s">
        <v>451</v>
      </c>
      <c r="C271" s="343" t="str">
        <f>+VLOOKUP(B271,'Erection Compiled'!$C$7:$D$659,2,FALSE)</f>
        <v>DA+3</v>
      </c>
      <c r="D271" s="592">
        <v>46030</v>
      </c>
      <c r="E271" s="592">
        <v>46030</v>
      </c>
      <c r="F271" s="343" t="s">
        <v>1602</v>
      </c>
      <c r="G271" s="343" t="s">
        <v>1025</v>
      </c>
      <c r="H271" s="343"/>
    </row>
    <row r="272" spans="1:8" x14ac:dyDescent="0.25">
      <c r="A272" s="343">
        <f>+SUBTOTAL(3,$E$6:$E272)</f>
        <v>267</v>
      </c>
      <c r="B272" s="343" t="s">
        <v>453</v>
      </c>
      <c r="C272" s="343" t="str">
        <f>+VLOOKUP(B272,'Erection Compiled'!$C$7:$D$659,2,FALSE)</f>
        <v>DA+0</v>
      </c>
      <c r="D272" s="592">
        <v>46030</v>
      </c>
      <c r="E272" s="592">
        <v>46030</v>
      </c>
      <c r="F272" s="343" t="s">
        <v>1602</v>
      </c>
      <c r="G272" s="343" t="s">
        <v>1025</v>
      </c>
      <c r="H272" s="343" t="s">
        <v>1025</v>
      </c>
    </row>
    <row r="273" spans="1:8" x14ac:dyDescent="0.25">
      <c r="A273" s="343">
        <f>+SUBTOTAL(3,$E$6:$E273)</f>
        <v>268</v>
      </c>
      <c r="B273" s="343" t="s">
        <v>160</v>
      </c>
      <c r="C273" s="343" t="str">
        <f>+VLOOKUP(B273,'Erection Compiled'!$C$7:$D$659,2,FALSE)</f>
        <v>DA+3</v>
      </c>
      <c r="D273" s="592">
        <v>46030</v>
      </c>
      <c r="E273" s="592">
        <v>46030</v>
      </c>
      <c r="F273" s="343" t="s">
        <v>1602</v>
      </c>
      <c r="G273" s="343" t="s">
        <v>1025</v>
      </c>
      <c r="H273" s="343"/>
    </row>
    <row r="274" spans="1:8" x14ac:dyDescent="0.25">
      <c r="A274" s="343">
        <f>+SUBTOTAL(3,$E$6:$E274)</f>
        <v>269</v>
      </c>
      <c r="B274" s="343" t="s">
        <v>167</v>
      </c>
      <c r="C274" s="343" t="str">
        <f>+VLOOKUP(B274,'Erection Compiled'!$C$7:$D$659,2,FALSE)</f>
        <v>DA+3</v>
      </c>
      <c r="D274" s="592">
        <v>46030</v>
      </c>
      <c r="E274" s="592">
        <v>46030</v>
      </c>
      <c r="F274" s="343" t="s">
        <v>1618</v>
      </c>
      <c r="G274" s="343" t="s">
        <v>1025</v>
      </c>
      <c r="H274" s="343" t="s">
        <v>1025</v>
      </c>
    </row>
    <row r="275" spans="1:8" x14ac:dyDescent="0.25">
      <c r="A275" s="343">
        <f>+SUBTOTAL(3,$E$6:$E275)</f>
        <v>270</v>
      </c>
      <c r="B275" s="343" t="s">
        <v>168</v>
      </c>
      <c r="C275" s="343" t="str">
        <f>+VLOOKUP(B275,'Erection Compiled'!$C$7:$D$659,2,FALSE)</f>
        <v>DA+3</v>
      </c>
      <c r="D275" s="592">
        <v>46030</v>
      </c>
      <c r="E275" s="592">
        <v>46030</v>
      </c>
      <c r="F275" s="343" t="s">
        <v>1618</v>
      </c>
      <c r="G275" s="343" t="s">
        <v>1025</v>
      </c>
      <c r="H275" s="343" t="s">
        <v>1025</v>
      </c>
    </row>
    <row r="276" spans="1:8" x14ac:dyDescent="0.25">
      <c r="A276" s="343">
        <f>+SUBTOTAL(3,$E$6:$E276)</f>
        <v>271</v>
      </c>
      <c r="B276" s="345" t="s">
        <v>204</v>
      </c>
      <c r="C276" s="343" t="str">
        <f>+VLOOKUP(B276,'Erection Compiled'!$C$7:$D$659,2,FALSE)</f>
        <v>DA+0</v>
      </c>
      <c r="D276" s="592">
        <v>46031</v>
      </c>
      <c r="E276" s="592">
        <v>46031</v>
      </c>
      <c r="F276" s="343" t="s">
        <v>1647</v>
      </c>
      <c r="G276" s="343" t="s">
        <v>1025</v>
      </c>
      <c r="H276" s="343"/>
    </row>
    <row r="277" spans="1:8" x14ac:dyDescent="0.25">
      <c r="A277" s="343">
        <f>+SUBTOTAL(3,$E$6:$E277)</f>
        <v>272</v>
      </c>
      <c r="B277" s="345" t="s">
        <v>205</v>
      </c>
      <c r="C277" s="343" t="str">
        <f>+VLOOKUP(B277,'Erection Compiled'!$C$7:$D$659,2,FALSE)</f>
        <v>DA+0</v>
      </c>
      <c r="D277" s="592">
        <v>46035</v>
      </c>
      <c r="E277" s="592">
        <v>46035</v>
      </c>
      <c r="F277" s="343" t="s">
        <v>1647</v>
      </c>
      <c r="G277" s="343" t="s">
        <v>1025</v>
      </c>
      <c r="H277" s="343"/>
    </row>
    <row r="278" spans="1:8" x14ac:dyDescent="0.25">
      <c r="A278" s="343">
        <f>+SUBTOTAL(3,$E$6:$E278)</f>
        <v>273</v>
      </c>
      <c r="B278" s="345" t="s">
        <v>185</v>
      </c>
      <c r="C278" s="343" t="str">
        <f>+VLOOKUP(B278,'Erection Compiled'!$C$7:$D$659,2,FALSE)</f>
        <v>DA+6</v>
      </c>
      <c r="D278" s="592">
        <v>46038</v>
      </c>
      <c r="E278" s="592">
        <v>46038</v>
      </c>
      <c r="F278" s="343" t="s">
        <v>1647</v>
      </c>
      <c r="G278" s="343" t="s">
        <v>1025</v>
      </c>
      <c r="H278" s="343"/>
    </row>
    <row r="279" spans="1:8" x14ac:dyDescent="0.25">
      <c r="A279" s="343">
        <f>+SUBTOTAL(3,$E$6:$E279)</f>
        <v>274</v>
      </c>
      <c r="B279" s="345" t="s">
        <v>84</v>
      </c>
      <c r="C279" s="343" t="str">
        <f>+VLOOKUP(B279,'Erection Compiled'!$C$7:$D$659,2,FALSE)</f>
        <v>DB2+0</v>
      </c>
      <c r="D279" s="592">
        <v>46028</v>
      </c>
      <c r="E279" s="592">
        <v>46028</v>
      </c>
      <c r="F279" s="343" t="s">
        <v>1023</v>
      </c>
      <c r="G279" s="343" t="s">
        <v>1025</v>
      </c>
      <c r="H279" s="343" t="s">
        <v>1025</v>
      </c>
    </row>
    <row r="280" spans="1:8" x14ac:dyDescent="0.25">
      <c r="A280" s="343">
        <f>+SUBTOTAL(3,$E$6:$E280)</f>
        <v>275</v>
      </c>
      <c r="B280" s="345" t="s">
        <v>207</v>
      </c>
      <c r="C280" s="343" t="str">
        <f>+VLOOKUP(B280,'Erection Compiled'!$C$7:$D$659,2,FALSE)</f>
        <v>DA+6</v>
      </c>
      <c r="D280" s="592">
        <v>46029</v>
      </c>
      <c r="E280" s="592">
        <v>46029</v>
      </c>
      <c r="F280" s="343" t="s">
        <v>1023</v>
      </c>
      <c r="G280" s="343" t="s">
        <v>1025</v>
      </c>
      <c r="H280" s="343" t="s">
        <v>1025</v>
      </c>
    </row>
    <row r="281" spans="1:8" x14ac:dyDescent="0.25">
      <c r="A281" s="343">
        <f>+SUBTOTAL(3,$E$6:$E281)</f>
        <v>276</v>
      </c>
      <c r="B281" s="345" t="s">
        <v>665</v>
      </c>
      <c r="C281" s="343" t="str">
        <f>+VLOOKUP(B281,'Erection Compiled'!$C$7:$D$659,2,FALSE)</f>
        <v>DA+0</v>
      </c>
      <c r="D281" s="592">
        <v>46030</v>
      </c>
      <c r="E281" s="592">
        <v>46030</v>
      </c>
      <c r="F281" s="343" t="s">
        <v>1023</v>
      </c>
      <c r="G281" s="343" t="s">
        <v>1025</v>
      </c>
      <c r="H281" s="343" t="s">
        <v>1025</v>
      </c>
    </row>
    <row r="282" spans="1:8" x14ac:dyDescent="0.25">
      <c r="A282" s="343">
        <f>+SUBTOTAL(3,$E$6:$E282)</f>
        <v>277</v>
      </c>
      <c r="B282" s="345" t="s">
        <v>667</v>
      </c>
      <c r="C282" s="343" t="str">
        <f>+VLOOKUP(B282,'Erection Compiled'!$C$7:$D$659,2,FALSE)</f>
        <v>DA+0</v>
      </c>
      <c r="D282" s="592">
        <v>46031</v>
      </c>
      <c r="E282" s="592">
        <v>46031</v>
      </c>
      <c r="F282" s="343" t="s">
        <v>1023</v>
      </c>
      <c r="G282" s="343" t="s">
        <v>1025</v>
      </c>
      <c r="H282" s="343" t="s">
        <v>1025</v>
      </c>
    </row>
    <row r="283" spans="1:8" x14ac:dyDescent="0.25">
      <c r="A283" s="343">
        <f>+SUBTOTAL(3,$E$6:$E283)</f>
        <v>278</v>
      </c>
      <c r="B283" s="345" t="s">
        <v>668</v>
      </c>
      <c r="C283" s="343" t="str">
        <f>+VLOOKUP(B283,'Erection Compiled'!$C$7:$D$659,2,FALSE)</f>
        <v>DA+9</v>
      </c>
      <c r="D283" s="592">
        <v>46032</v>
      </c>
      <c r="E283" s="592">
        <v>46032</v>
      </c>
      <c r="F283" s="343" t="s">
        <v>1023</v>
      </c>
      <c r="G283" s="343" t="s">
        <v>1025</v>
      </c>
      <c r="H283" s="343" t="s">
        <v>1025</v>
      </c>
    </row>
    <row r="284" spans="1:8" x14ac:dyDescent="0.25">
      <c r="A284" s="343">
        <f>+SUBTOTAL(3,$E$6:$E284)</f>
        <v>279</v>
      </c>
      <c r="B284" s="345" t="s">
        <v>669</v>
      </c>
      <c r="C284" s="343" t="str">
        <f>+VLOOKUP(B284,'Erection Compiled'!$C$7:$D$659,2,FALSE)</f>
        <v>DA+9</v>
      </c>
      <c r="D284" s="592">
        <v>46033</v>
      </c>
      <c r="E284" s="592">
        <v>46033</v>
      </c>
      <c r="F284" s="343" t="s">
        <v>1023</v>
      </c>
      <c r="G284" s="343" t="s">
        <v>1025</v>
      </c>
      <c r="H284" s="343" t="s">
        <v>1025</v>
      </c>
    </row>
    <row r="285" spans="1:8" x14ac:dyDescent="0.25">
      <c r="A285" s="343">
        <f>+SUBTOTAL(3,$E$6:$E285)</f>
        <v>280</v>
      </c>
      <c r="B285" s="345" t="s">
        <v>671</v>
      </c>
      <c r="C285" s="343" t="str">
        <f>+VLOOKUP(B285,'Erection Compiled'!$C$7:$D$659,2,FALSE)</f>
        <v>DA+9</v>
      </c>
      <c r="D285" s="592">
        <v>46034</v>
      </c>
      <c r="E285" s="592">
        <v>46034</v>
      </c>
      <c r="F285" s="343" t="s">
        <v>1023</v>
      </c>
      <c r="G285" s="343" t="s">
        <v>1025</v>
      </c>
      <c r="H285" s="343" t="s">
        <v>1025</v>
      </c>
    </row>
    <row r="286" spans="1:8" x14ac:dyDescent="0.25">
      <c r="A286" s="343">
        <f>+SUBTOTAL(3,$E$6:$E286)</f>
        <v>281</v>
      </c>
      <c r="B286" s="345" t="s">
        <v>89</v>
      </c>
      <c r="C286" s="343" t="str">
        <f>+VLOOKUP(B286,'Erection Compiled'!$C$7:$D$659,2,FALSE)</f>
        <v>DD60+25</v>
      </c>
      <c r="D286" s="592">
        <v>46035</v>
      </c>
      <c r="E286" s="592">
        <v>46035</v>
      </c>
      <c r="F286" s="343" t="s">
        <v>1023</v>
      </c>
      <c r="G286" s="343" t="s">
        <v>1025</v>
      </c>
      <c r="H286" s="343" t="s">
        <v>1025</v>
      </c>
    </row>
    <row r="287" spans="1:8" x14ac:dyDescent="0.25">
      <c r="A287" s="343">
        <f>+SUBTOTAL(3,$E$6:$E287)</f>
        <v>282</v>
      </c>
      <c r="B287" s="345" t="s">
        <v>90</v>
      </c>
      <c r="C287" s="343" t="str">
        <f>+VLOOKUP(B287,'Erection Compiled'!$C$7:$D$659,2,FALSE)</f>
        <v>DD60+25</v>
      </c>
      <c r="D287" s="592">
        <v>46036</v>
      </c>
      <c r="E287" s="592">
        <v>46036</v>
      </c>
      <c r="F287" s="343" t="s">
        <v>1023</v>
      </c>
      <c r="G287" s="343" t="s">
        <v>1025</v>
      </c>
      <c r="H287" s="343" t="s">
        <v>1025</v>
      </c>
    </row>
    <row r="288" spans="1:8" x14ac:dyDescent="0.25">
      <c r="A288" s="343">
        <f>+SUBTOTAL(3,$E$6:$E288)</f>
        <v>283</v>
      </c>
      <c r="B288" s="345" t="s">
        <v>678</v>
      </c>
      <c r="C288" s="343" t="str">
        <f>+VLOOKUP(B288,'Erection Compiled'!$C$7:$D$659,2,FALSE)</f>
        <v>DA+3</v>
      </c>
      <c r="D288" s="592">
        <v>46037</v>
      </c>
      <c r="E288" s="592">
        <v>46037</v>
      </c>
      <c r="F288" s="343" t="s">
        <v>1023</v>
      </c>
      <c r="G288" s="343" t="s">
        <v>1025</v>
      </c>
      <c r="H288" s="343" t="s">
        <v>1025</v>
      </c>
    </row>
    <row r="289" spans="1:8" x14ac:dyDescent="0.25">
      <c r="A289" s="343">
        <f>+SUBTOTAL(3,$E$6:$E289)</f>
        <v>284</v>
      </c>
      <c r="B289" s="345" t="s">
        <v>679</v>
      </c>
      <c r="C289" s="343" t="str">
        <f>+VLOOKUP(B289,'Erection Compiled'!$C$7:$D$659,2,FALSE)</f>
        <v>DA+9</v>
      </c>
      <c r="D289" s="592">
        <v>46038</v>
      </c>
      <c r="E289" s="592">
        <v>46038</v>
      </c>
      <c r="F289" s="343" t="s">
        <v>1023</v>
      </c>
      <c r="G289" s="343" t="s">
        <v>1025</v>
      </c>
      <c r="H289" s="343" t="s">
        <v>1025</v>
      </c>
    </row>
    <row r="290" spans="1:8" x14ac:dyDescent="0.25">
      <c r="A290" s="343">
        <f>+SUBTOTAL(3,$E$6:$E290)</f>
        <v>285</v>
      </c>
      <c r="B290" s="345" t="s">
        <v>680</v>
      </c>
      <c r="C290" s="343" t="str">
        <f>+VLOOKUP(B290,'Erection Compiled'!$C$7:$D$659,2,FALSE)</f>
        <v>DA+9</v>
      </c>
      <c r="D290" s="592">
        <v>46039</v>
      </c>
      <c r="E290" s="592">
        <v>46039</v>
      </c>
      <c r="F290" s="343" t="s">
        <v>1023</v>
      </c>
      <c r="G290" s="343" t="s">
        <v>1025</v>
      </c>
      <c r="H290" s="343" t="s">
        <v>1025</v>
      </c>
    </row>
    <row r="291" spans="1:8" x14ac:dyDescent="0.25">
      <c r="A291" s="343">
        <f>+SUBTOTAL(3,$E$6:$E291)</f>
        <v>286</v>
      </c>
      <c r="B291" s="345" t="s">
        <v>681</v>
      </c>
      <c r="C291" s="343" t="str">
        <f>+VLOOKUP(B291,'Erection Compiled'!$C$7:$D$659,2,FALSE)</f>
        <v>DA+3</v>
      </c>
      <c r="D291" s="592">
        <v>46040</v>
      </c>
      <c r="E291" s="592">
        <v>46040</v>
      </c>
      <c r="F291" s="343" t="s">
        <v>1023</v>
      </c>
      <c r="G291" s="343" t="s">
        <v>1025</v>
      </c>
      <c r="H291" s="343" t="s">
        <v>1025</v>
      </c>
    </row>
    <row r="292" spans="1:8" x14ac:dyDescent="0.25">
      <c r="A292" s="343">
        <f>+SUBTOTAL(3,$E$6:$E292)</f>
        <v>287</v>
      </c>
      <c r="B292" s="345" t="s">
        <v>683</v>
      </c>
      <c r="C292" s="343" t="str">
        <f>+VLOOKUP(B292,'Erection Compiled'!$C$7:$D$659,2,FALSE)</f>
        <v>DA+3</v>
      </c>
      <c r="D292" s="592">
        <v>46041</v>
      </c>
      <c r="E292" s="592">
        <v>46041</v>
      </c>
      <c r="F292" s="343" t="s">
        <v>1023</v>
      </c>
      <c r="G292" s="343" t="s">
        <v>1025</v>
      </c>
      <c r="H292" s="343" t="s">
        <v>1025</v>
      </c>
    </row>
    <row r="293" spans="1:8" x14ac:dyDescent="0.25">
      <c r="A293" s="343">
        <f>+SUBTOTAL(3,$E$6:$E293)</f>
        <v>288</v>
      </c>
      <c r="B293" s="345" t="s">
        <v>684</v>
      </c>
      <c r="C293" s="343" t="str">
        <f>+VLOOKUP(B293,'Erection Compiled'!$C$7:$D$659,2,FALSE)</f>
        <v>DA+3</v>
      </c>
      <c r="D293" s="592">
        <v>46042</v>
      </c>
      <c r="E293" s="592">
        <v>46042</v>
      </c>
      <c r="F293" s="343" t="s">
        <v>1023</v>
      </c>
      <c r="G293" s="343" t="s">
        <v>1025</v>
      </c>
      <c r="H293" s="343" t="s">
        <v>1025</v>
      </c>
    </row>
    <row r="294" spans="1:8" x14ac:dyDescent="0.25">
      <c r="A294" s="343">
        <f>+SUBTOTAL(3,$E$6:$E294)</f>
        <v>289</v>
      </c>
      <c r="B294" s="345" t="s">
        <v>212</v>
      </c>
      <c r="C294" s="343" t="str">
        <f>+VLOOKUP(B294,'Erection Compiled'!$C$7:$D$659,2,FALSE)</f>
        <v>DB1+6</v>
      </c>
      <c r="D294" s="592">
        <v>46043</v>
      </c>
      <c r="E294" s="592">
        <v>46043</v>
      </c>
      <c r="F294" s="343" t="s">
        <v>1023</v>
      </c>
      <c r="G294" s="343" t="s">
        <v>1025</v>
      </c>
      <c r="H294" s="343" t="s">
        <v>1025</v>
      </c>
    </row>
    <row r="295" spans="1:8" x14ac:dyDescent="0.25">
      <c r="A295" s="343">
        <f>+SUBTOTAL(3,$E$6:$E295)</f>
        <v>290</v>
      </c>
      <c r="B295" s="345" t="s">
        <v>213</v>
      </c>
      <c r="C295" s="343" t="str">
        <f>+VLOOKUP(B295,'Erection Compiled'!$C$7:$D$659,2,FALSE)</f>
        <v>DA+0</v>
      </c>
      <c r="D295" s="592">
        <v>46044</v>
      </c>
      <c r="E295" s="592">
        <v>46044</v>
      </c>
      <c r="F295" s="343" t="s">
        <v>1023</v>
      </c>
      <c r="G295" s="343" t="s">
        <v>1025</v>
      </c>
      <c r="H295" s="343" t="s">
        <v>1025</v>
      </c>
    </row>
    <row r="296" spans="1:8" x14ac:dyDescent="0.25">
      <c r="A296" s="343">
        <f>+SUBTOTAL(3,$E$6:$E296)</f>
        <v>291</v>
      </c>
      <c r="B296" s="345" t="s">
        <v>214</v>
      </c>
      <c r="C296" s="343" t="str">
        <f>+VLOOKUP(B296,'Erection Compiled'!$C$7:$D$659,2,FALSE)</f>
        <v>DA+0</v>
      </c>
      <c r="D296" s="592">
        <v>46045</v>
      </c>
      <c r="E296" s="592">
        <v>46045</v>
      </c>
      <c r="F296" s="343" t="s">
        <v>1023</v>
      </c>
      <c r="G296" s="343" t="s">
        <v>1025</v>
      </c>
      <c r="H296" s="343" t="s">
        <v>1025</v>
      </c>
    </row>
    <row r="297" spans="1:8" x14ac:dyDescent="0.25">
      <c r="A297" s="343">
        <f>+SUBTOTAL(3,$E$6:$E297)</f>
        <v>292</v>
      </c>
      <c r="B297" s="345" t="s">
        <v>30</v>
      </c>
      <c r="C297" s="343" t="str">
        <f>+VLOOKUP(B297,'Erection Compiled'!$C$7:$D$659,2,FALSE)</f>
        <v>DB2+0</v>
      </c>
      <c r="D297" s="592">
        <v>46046</v>
      </c>
      <c r="E297" s="592">
        <v>46046</v>
      </c>
      <c r="F297" s="343" t="s">
        <v>1023</v>
      </c>
      <c r="G297" s="343" t="s">
        <v>1025</v>
      </c>
      <c r="H297" s="343" t="s">
        <v>1025</v>
      </c>
    </row>
    <row r="298" spans="1:8" x14ac:dyDescent="0.25">
      <c r="A298" s="343">
        <f>+SUBTOTAL(3,$E$6:$E298)</f>
        <v>293</v>
      </c>
      <c r="B298" s="345" t="s">
        <v>85</v>
      </c>
      <c r="C298" s="343" t="str">
        <f>+VLOOKUP(B298,'Erection Compiled'!$C$7:$D$659,2,FALSE)</f>
        <v>DA+3</v>
      </c>
      <c r="D298" s="592">
        <v>46047</v>
      </c>
      <c r="E298" s="592">
        <v>46047</v>
      </c>
      <c r="F298" s="343" t="s">
        <v>1023</v>
      </c>
      <c r="G298" s="343" t="s">
        <v>1025</v>
      </c>
      <c r="H298" s="343" t="s">
        <v>1025</v>
      </c>
    </row>
    <row r="299" spans="1:8" x14ac:dyDescent="0.25">
      <c r="A299" s="343">
        <f>+SUBTOTAL(3,$E$6:$E299)</f>
        <v>294</v>
      </c>
      <c r="B299" s="345" t="s">
        <v>86</v>
      </c>
      <c r="C299" s="343" t="str">
        <f>+VLOOKUP(B299,'Erection Compiled'!$C$7:$D$659,2,FALSE)</f>
        <v>DA+0</v>
      </c>
      <c r="D299" s="592">
        <v>46049</v>
      </c>
      <c r="E299" s="592">
        <v>46049</v>
      </c>
      <c r="F299" s="343" t="s">
        <v>1023</v>
      </c>
      <c r="G299" s="343" t="s">
        <v>1025</v>
      </c>
      <c r="H299" s="343" t="s">
        <v>1025</v>
      </c>
    </row>
    <row r="300" spans="1:8" x14ac:dyDescent="0.25">
      <c r="A300" s="343">
        <f>+SUBTOTAL(3,$E$6:$E300)</f>
        <v>295</v>
      </c>
      <c r="B300" s="345" t="s">
        <v>551</v>
      </c>
      <c r="C300" s="343" t="str">
        <f>+VLOOKUP(B300,'Erection Compiled'!$C$7:$D$659,2,FALSE)</f>
        <v>DA+3</v>
      </c>
      <c r="D300" s="592">
        <v>46050</v>
      </c>
      <c r="E300" s="592">
        <v>46050</v>
      </c>
      <c r="F300" s="343" t="s">
        <v>1023</v>
      </c>
      <c r="G300" s="343" t="s">
        <v>1025</v>
      </c>
      <c r="H300" s="343" t="s">
        <v>1025</v>
      </c>
    </row>
    <row r="301" spans="1:8" x14ac:dyDescent="0.25">
      <c r="A301" s="343">
        <f>+SUBTOTAL(3,$E$6:$E301)</f>
        <v>296</v>
      </c>
      <c r="B301" s="345" t="s">
        <v>459</v>
      </c>
      <c r="C301" s="343" t="str">
        <f>+VLOOKUP(B301,'Erection Compiled'!$C$7:$D$659,2,FALSE)</f>
        <v>DA+3</v>
      </c>
      <c r="D301" s="592">
        <v>46054</v>
      </c>
      <c r="E301" s="592">
        <v>46054</v>
      </c>
      <c r="F301" s="343" t="s">
        <v>1618</v>
      </c>
      <c r="G301" s="343" t="s">
        <v>1025</v>
      </c>
      <c r="H301" s="343" t="s">
        <v>1025</v>
      </c>
    </row>
    <row r="302" spans="1:8" x14ac:dyDescent="0.25">
      <c r="A302" s="343">
        <f>+SUBTOTAL(3,$E$6:$E302)</f>
        <v>297</v>
      </c>
      <c r="B302" s="345" t="s">
        <v>460</v>
      </c>
      <c r="C302" s="343" t="str">
        <f>+VLOOKUP(B302,'Erection Compiled'!$C$7:$D$659,2,FALSE)</f>
        <v>DA+0</v>
      </c>
      <c r="D302" s="592">
        <v>46055</v>
      </c>
      <c r="E302" s="592">
        <v>46055</v>
      </c>
      <c r="F302" s="343" t="s">
        <v>1618</v>
      </c>
      <c r="G302" s="343" t="s">
        <v>1025</v>
      </c>
      <c r="H302" s="343" t="s">
        <v>1025</v>
      </c>
    </row>
    <row r="303" spans="1:8" x14ac:dyDescent="0.25">
      <c r="A303" s="343">
        <f>+SUBTOTAL(3,$E$6:$E303)</f>
        <v>298</v>
      </c>
      <c r="B303" s="345" t="s">
        <v>182</v>
      </c>
      <c r="C303" s="343" t="str">
        <f>+VLOOKUP(B303,'Erection Compiled'!$C$7:$D$659,2,FALSE)</f>
        <v>DA+0</v>
      </c>
      <c r="D303" s="592">
        <v>46055</v>
      </c>
      <c r="E303" s="592">
        <v>46055</v>
      </c>
      <c r="F303" s="343" t="s">
        <v>1647</v>
      </c>
      <c r="G303" s="343" t="s">
        <v>1025</v>
      </c>
      <c r="H303" s="343"/>
    </row>
    <row r="304" spans="1:8" x14ac:dyDescent="0.25">
      <c r="A304" s="343">
        <f>+SUBTOTAL(3,$E$6:$E304)</f>
        <v>299</v>
      </c>
      <c r="B304" s="345" t="s">
        <v>179</v>
      </c>
      <c r="C304" s="343" t="str">
        <f>+VLOOKUP(B304,'Erection Compiled'!$C$7:$D$659,2,FALSE)</f>
        <v>DA+3</v>
      </c>
      <c r="D304" s="592">
        <v>46055</v>
      </c>
      <c r="E304" s="592">
        <v>46055</v>
      </c>
      <c r="F304" s="343" t="s">
        <v>1647</v>
      </c>
      <c r="G304" s="343" t="s">
        <v>1025</v>
      </c>
      <c r="H304" s="343"/>
    </row>
    <row r="305" spans="1:8" x14ac:dyDescent="0.25">
      <c r="A305" s="343">
        <f>+SUBTOTAL(3,$E$6:$E305)</f>
        <v>300</v>
      </c>
      <c r="B305" s="345" t="s">
        <v>443</v>
      </c>
      <c r="C305" s="343" t="str">
        <f>+VLOOKUP(B305,'Erection Compiled'!$C$7:$D$659,2,FALSE)</f>
        <v>DD60+0</v>
      </c>
      <c r="D305" s="592">
        <v>46056</v>
      </c>
      <c r="E305" s="592">
        <v>46056</v>
      </c>
      <c r="F305" s="343" t="s">
        <v>1618</v>
      </c>
      <c r="G305" s="343" t="s">
        <v>1025</v>
      </c>
      <c r="H305" s="343" t="s">
        <v>1025</v>
      </c>
    </row>
    <row r="306" spans="1:8" x14ac:dyDescent="0.25">
      <c r="A306" s="343">
        <f>+SUBTOTAL(3,$E$6:$E306)</f>
        <v>301</v>
      </c>
      <c r="B306" s="345" t="s">
        <v>626</v>
      </c>
      <c r="C306" s="343" t="str">
        <f>+VLOOKUP(B306,'Erection Compiled'!$C$7:$D$659,2,FALSE)</f>
        <v>DA+0</v>
      </c>
      <c r="D306" s="592">
        <v>46056</v>
      </c>
      <c r="E306" s="592">
        <v>46056</v>
      </c>
      <c r="F306" s="343" t="s">
        <v>1602</v>
      </c>
      <c r="G306" s="343" t="s">
        <v>1025</v>
      </c>
      <c r="H306" s="343" t="s">
        <v>1025</v>
      </c>
    </row>
    <row r="307" spans="1:8" x14ac:dyDescent="0.25">
      <c r="A307" s="343">
        <f>+SUBTOTAL(3,$E$6:$E307)</f>
        <v>302</v>
      </c>
      <c r="B307" s="345" t="s">
        <v>631</v>
      </c>
      <c r="C307" s="343" t="str">
        <f>+VLOOKUP(B307,'Erection Compiled'!$C$7:$D$659,2,FALSE)</f>
        <v>DA+3</v>
      </c>
      <c r="D307" s="592">
        <v>46056</v>
      </c>
      <c r="E307" s="592">
        <v>46056</v>
      </c>
      <c r="F307" s="343" t="s">
        <v>1602</v>
      </c>
      <c r="G307" s="343" t="s">
        <v>1025</v>
      </c>
      <c r="H307" s="343" t="s">
        <v>1025</v>
      </c>
    </row>
    <row r="308" spans="1:8" x14ac:dyDescent="0.25">
      <c r="A308" s="343">
        <f>+SUBTOTAL(3,$E$6:$E308)</f>
        <v>303</v>
      </c>
      <c r="B308" s="345" t="s">
        <v>38</v>
      </c>
      <c r="C308" s="343" t="str">
        <f>+VLOOKUP(B308,'Erection Compiled'!$C$7:$D$659,2,FALSE)</f>
        <v>DD60+6</v>
      </c>
      <c r="D308" s="592">
        <v>46056</v>
      </c>
      <c r="E308" s="592">
        <v>46056</v>
      </c>
      <c r="F308" s="343" t="s">
        <v>1618</v>
      </c>
      <c r="G308" s="343" t="s">
        <v>1025</v>
      </c>
      <c r="H308" s="343" t="s">
        <v>1025</v>
      </c>
    </row>
    <row r="309" spans="1:8" x14ac:dyDescent="0.25">
      <c r="A309" s="343">
        <f>+SUBTOTAL(3,$E$6:$E309)</f>
        <v>304</v>
      </c>
      <c r="B309" s="345" t="s">
        <v>455</v>
      </c>
      <c r="C309" s="343" t="str">
        <f>+VLOOKUP(B309,'Erection Compiled'!$C$7:$D$659,2,FALSE)</f>
        <v>DA+0</v>
      </c>
      <c r="D309" s="592">
        <v>46056</v>
      </c>
      <c r="E309" s="592">
        <v>46056</v>
      </c>
      <c r="F309" s="343" t="s">
        <v>1618</v>
      </c>
      <c r="G309" s="343" t="s">
        <v>1025</v>
      </c>
      <c r="H309" s="343" t="s">
        <v>1025</v>
      </c>
    </row>
    <row r="310" spans="1:8" x14ac:dyDescent="0.25">
      <c r="A310" s="343">
        <f>+SUBTOTAL(3,$E$6:$E310)</f>
        <v>305</v>
      </c>
      <c r="B310" s="345" t="s">
        <v>456</v>
      </c>
      <c r="C310" s="343" t="str">
        <f>+VLOOKUP(B310,'Erection Compiled'!$C$7:$D$659,2,FALSE)</f>
        <v>DA+0</v>
      </c>
      <c r="D310" s="592">
        <v>46057</v>
      </c>
      <c r="E310" s="592">
        <v>46057</v>
      </c>
      <c r="F310" s="343" t="s">
        <v>1618</v>
      </c>
      <c r="G310" s="343" t="s">
        <v>1025</v>
      </c>
      <c r="H310" s="343" t="s">
        <v>1025</v>
      </c>
    </row>
    <row r="311" spans="1:8" x14ac:dyDescent="0.25">
      <c r="A311" s="343">
        <f>+SUBTOTAL(3,$E$6:$E311)</f>
        <v>306</v>
      </c>
      <c r="B311" s="345" t="s">
        <v>457</v>
      </c>
      <c r="C311" s="343" t="str">
        <f>+VLOOKUP(B311,'Erection Compiled'!$C$7:$D$659,2,FALSE)</f>
        <v>DA+0</v>
      </c>
      <c r="D311" s="592">
        <v>46057</v>
      </c>
      <c r="E311" s="592">
        <v>46057</v>
      </c>
      <c r="F311" s="343" t="s">
        <v>1618</v>
      </c>
      <c r="G311" s="343" t="s">
        <v>1025</v>
      </c>
      <c r="H311" s="343" t="s">
        <v>1025</v>
      </c>
    </row>
    <row r="312" spans="1:8" x14ac:dyDescent="0.25">
      <c r="A312" s="343">
        <f>+SUBTOTAL(3,$E$6:$E312)</f>
        <v>307</v>
      </c>
      <c r="B312" s="345" t="s">
        <v>41</v>
      </c>
      <c r="C312" s="343" t="str">
        <f>+VLOOKUP(B312,'Erection Compiled'!$C$7:$D$659,2,FALSE)</f>
        <v>DB2+9</v>
      </c>
      <c r="D312" s="592">
        <v>46057</v>
      </c>
      <c r="E312" s="592">
        <v>46057</v>
      </c>
      <c r="F312" s="343" t="s">
        <v>1618</v>
      </c>
      <c r="G312" s="343" t="s">
        <v>1025</v>
      </c>
      <c r="H312" s="343" t="s">
        <v>1025</v>
      </c>
    </row>
    <row r="313" spans="1:8" x14ac:dyDescent="0.25">
      <c r="A313" s="343">
        <f>+SUBTOTAL(3,$E$6:$E313)</f>
        <v>308</v>
      </c>
      <c r="B313" s="345" t="s">
        <v>43</v>
      </c>
      <c r="C313" s="343" t="str">
        <f>+VLOOKUP(B313,'Erection Compiled'!$C$7:$D$659,2,FALSE)</f>
        <v>DB1+0</v>
      </c>
      <c r="D313" s="592">
        <v>46057</v>
      </c>
      <c r="E313" s="592">
        <v>46057</v>
      </c>
      <c r="F313" s="343" t="s">
        <v>1618</v>
      </c>
      <c r="G313" s="343" t="s">
        <v>1025</v>
      </c>
      <c r="H313" s="343" t="s">
        <v>1025</v>
      </c>
    </row>
    <row r="314" spans="1:8" x14ac:dyDescent="0.25">
      <c r="A314" s="343">
        <f>+SUBTOTAL(3,$E$6:$E314)</f>
        <v>309</v>
      </c>
      <c r="B314" s="345" t="s">
        <v>150</v>
      </c>
      <c r="C314" s="343" t="str">
        <f>+VLOOKUP(B314,'Erection Compiled'!$C$7:$D$659,2,FALSE)</f>
        <v>DA+3</v>
      </c>
      <c r="D314" s="592">
        <v>46058</v>
      </c>
      <c r="E314" s="592">
        <v>46058</v>
      </c>
      <c r="F314" s="343" t="s">
        <v>1618</v>
      </c>
      <c r="G314" s="343" t="s">
        <v>1025</v>
      </c>
      <c r="H314" s="343" t="s">
        <v>1025</v>
      </c>
    </row>
    <row r="315" spans="1:8" x14ac:dyDescent="0.25">
      <c r="A315" s="343">
        <f>+SUBTOTAL(3,$E$6:$E315)</f>
        <v>310</v>
      </c>
      <c r="B315" s="345" t="s">
        <v>463</v>
      </c>
      <c r="C315" s="343" t="str">
        <f>+VLOOKUP(B315,'Erection Compiled'!$C$7:$D$659,2,FALSE)</f>
        <v>DA+3</v>
      </c>
      <c r="D315" s="592">
        <v>46058</v>
      </c>
      <c r="E315" s="592">
        <v>46058</v>
      </c>
      <c r="F315" s="343" t="s">
        <v>1602</v>
      </c>
      <c r="G315" s="343" t="s">
        <v>1025</v>
      </c>
      <c r="H315" s="343" t="s">
        <v>1025</v>
      </c>
    </row>
    <row r="316" spans="1:8" x14ac:dyDescent="0.25">
      <c r="A316" s="343">
        <f>+SUBTOTAL(3,$E$6:$E316)</f>
        <v>311</v>
      </c>
      <c r="B316" s="345" t="s">
        <v>465</v>
      </c>
      <c r="C316" s="343" t="str">
        <f>+VLOOKUP(B316,'Erection Compiled'!$C$7:$D$659,2,FALSE)</f>
        <v>DA+0</v>
      </c>
      <c r="D316" s="592">
        <v>46058</v>
      </c>
      <c r="E316" s="592">
        <v>46058</v>
      </c>
      <c r="F316" s="343" t="s">
        <v>1618</v>
      </c>
      <c r="G316" s="343" t="s">
        <v>1025</v>
      </c>
      <c r="H316" s="343" t="s">
        <v>1025</v>
      </c>
    </row>
    <row r="317" spans="1:8" x14ac:dyDescent="0.25">
      <c r="A317" s="343">
        <f>+SUBTOTAL(3,$E$6:$E317)</f>
        <v>312</v>
      </c>
      <c r="B317" s="345" t="s">
        <v>157</v>
      </c>
      <c r="C317" s="343" t="str">
        <f>+VLOOKUP(B317,'Erection Compiled'!$C$7:$D$659,2,FALSE)</f>
        <v>DA+3</v>
      </c>
      <c r="D317" s="592">
        <v>46058</v>
      </c>
      <c r="E317" s="592">
        <v>46058</v>
      </c>
      <c r="F317" s="343" t="s">
        <v>1618</v>
      </c>
      <c r="G317" s="343" t="s">
        <v>1025</v>
      </c>
      <c r="H317" s="343" t="s">
        <v>1025</v>
      </c>
    </row>
    <row r="318" spans="1:8" x14ac:dyDescent="0.25">
      <c r="A318" s="343">
        <f>+SUBTOTAL(3,$E$6:$E318)</f>
        <v>313</v>
      </c>
      <c r="B318" s="345" t="s">
        <v>165</v>
      </c>
      <c r="C318" s="343" t="str">
        <f>+VLOOKUP(B318,'Erection Compiled'!$C$7:$D$659,2,FALSE)</f>
        <v>DA+3</v>
      </c>
      <c r="D318" s="592">
        <v>46058</v>
      </c>
      <c r="E318" s="592">
        <v>46058</v>
      </c>
      <c r="F318" s="343" t="s">
        <v>1618</v>
      </c>
      <c r="G318" s="343" t="s">
        <v>1025</v>
      </c>
      <c r="H318" s="343" t="s">
        <v>1025</v>
      </c>
    </row>
    <row r="319" spans="1:8" x14ac:dyDescent="0.25">
      <c r="A319" s="343">
        <f>+SUBTOTAL(3,$E$6:$E319)</f>
        <v>314</v>
      </c>
      <c r="B319" s="345" t="s">
        <v>468</v>
      </c>
      <c r="C319" s="343" t="str">
        <f>+VLOOKUP(B319,'Erection Compiled'!$C$7:$D$659,2,FALSE)</f>
        <v>DA+3</v>
      </c>
      <c r="D319" s="592">
        <v>46058</v>
      </c>
      <c r="E319" s="592">
        <v>46058</v>
      </c>
      <c r="F319" s="343" t="s">
        <v>1618</v>
      </c>
      <c r="G319" s="343" t="s">
        <v>1025</v>
      </c>
      <c r="H319" s="343" t="s">
        <v>1025</v>
      </c>
    </row>
    <row r="320" spans="1:8" x14ac:dyDescent="0.25">
      <c r="A320" s="343">
        <f>+SUBTOTAL(3,$E$6:$E320)</f>
        <v>315</v>
      </c>
      <c r="B320" s="345" t="s">
        <v>169</v>
      </c>
      <c r="C320" s="343" t="str">
        <f>+VLOOKUP(B320,'Erection Compiled'!$C$7:$D$659,2,FALSE)</f>
        <v>DA+0</v>
      </c>
      <c r="D320" s="592">
        <v>46059</v>
      </c>
      <c r="E320" s="592">
        <v>46059</v>
      </c>
      <c r="F320" s="343" t="s">
        <v>1618</v>
      </c>
      <c r="G320" s="343" t="s">
        <v>1025</v>
      </c>
      <c r="H320" s="343" t="s">
        <v>1025</v>
      </c>
    </row>
    <row r="321" spans="1:8" x14ac:dyDescent="0.25">
      <c r="A321" s="343">
        <f>+SUBTOTAL(3,$E$6:$E321)</f>
        <v>316</v>
      </c>
      <c r="B321" s="345" t="s">
        <v>470</v>
      </c>
      <c r="C321" s="343" t="str">
        <f>+VLOOKUP(B321,'Erection Compiled'!$C$7:$D$659,2,FALSE)</f>
        <v>DA+3</v>
      </c>
      <c r="D321" s="592">
        <v>46059</v>
      </c>
      <c r="E321" s="592">
        <v>46059</v>
      </c>
      <c r="F321" s="343" t="s">
        <v>1618</v>
      </c>
      <c r="G321" s="343" t="s">
        <v>1025</v>
      </c>
      <c r="H321" s="343" t="s">
        <v>1025</v>
      </c>
    </row>
    <row r="322" spans="1:8" x14ac:dyDescent="0.25">
      <c r="A322" s="343">
        <f>+SUBTOTAL(3,$E$6:$E322)</f>
        <v>317</v>
      </c>
      <c r="B322" s="345" t="s">
        <v>471</v>
      </c>
      <c r="C322" s="343" t="str">
        <f>+VLOOKUP(B322,'Erection Compiled'!$C$7:$D$659,2,FALSE)</f>
        <v>DA+3</v>
      </c>
      <c r="D322" s="592">
        <v>46059</v>
      </c>
      <c r="E322" s="592">
        <v>46059</v>
      </c>
      <c r="F322" s="343" t="s">
        <v>1618</v>
      </c>
      <c r="G322" s="343" t="s">
        <v>1025</v>
      </c>
      <c r="H322" s="343" t="s">
        <v>1025</v>
      </c>
    </row>
    <row r="323" spans="1:8" x14ac:dyDescent="0.25">
      <c r="A323" s="343">
        <f>+SUBTOTAL(3,$E$6:$E323)</f>
        <v>318</v>
      </c>
      <c r="B323" s="345" t="s">
        <v>472</v>
      </c>
      <c r="C323" s="343" t="str">
        <f>+VLOOKUP(B323,'Erection Compiled'!$C$7:$D$659,2,FALSE)</f>
        <v>DA+0</v>
      </c>
      <c r="D323" s="592">
        <v>46059</v>
      </c>
      <c r="E323" s="592">
        <v>46059</v>
      </c>
      <c r="F323" s="343" t="s">
        <v>1618</v>
      </c>
      <c r="G323" s="343" t="s">
        <v>1025</v>
      </c>
      <c r="H323" s="343" t="s">
        <v>1025</v>
      </c>
    </row>
    <row r="324" spans="1:8" x14ac:dyDescent="0.25">
      <c r="A324" s="343">
        <f>+SUBTOTAL(3,$E$6:$E324)</f>
        <v>319</v>
      </c>
      <c r="B324" s="345" t="s">
        <v>473</v>
      </c>
      <c r="C324" s="343" t="str">
        <f>+VLOOKUP(B324,'Erection Compiled'!$C$7:$D$659,2,FALSE)</f>
        <v>DA+0</v>
      </c>
      <c r="D324" s="592">
        <v>46059</v>
      </c>
      <c r="E324" s="592">
        <v>46059</v>
      </c>
      <c r="F324" s="343" t="s">
        <v>1618</v>
      </c>
      <c r="G324" s="343" t="s">
        <v>1025</v>
      </c>
      <c r="H324" s="343" t="s">
        <v>1025</v>
      </c>
    </row>
    <row r="325" spans="1:8" x14ac:dyDescent="0.25">
      <c r="A325" s="343">
        <f>+SUBTOTAL(3,$E$6:$E325)</f>
        <v>320</v>
      </c>
      <c r="B325" s="345" t="s">
        <v>180</v>
      </c>
      <c r="C325" s="343" t="str">
        <f>+VLOOKUP(B325,'Erection Compiled'!$C$7:$D$659,2,FALSE)</f>
        <v>DA+0</v>
      </c>
      <c r="D325" s="592">
        <v>46060</v>
      </c>
      <c r="E325" s="592">
        <v>46060</v>
      </c>
      <c r="F325" s="343" t="s">
        <v>1647</v>
      </c>
      <c r="G325" s="343" t="s">
        <v>1025</v>
      </c>
      <c r="H325" s="343" t="s">
        <v>1025</v>
      </c>
    </row>
    <row r="326" spans="1:8" x14ac:dyDescent="0.25">
      <c r="A326" s="343">
        <f>+SUBTOTAL(3,$E$6:$E326)</f>
        <v>321</v>
      </c>
      <c r="B326" s="345" t="s">
        <v>68</v>
      </c>
      <c r="C326" s="343" t="str">
        <f>+VLOOKUP(B326,'Erection Compiled'!$C$7:$D$659,2,FALSE)</f>
        <v>DA+0</v>
      </c>
      <c r="D326" s="592">
        <v>46060</v>
      </c>
      <c r="E326" s="592">
        <v>46060</v>
      </c>
      <c r="F326" s="343" t="s">
        <v>1647</v>
      </c>
      <c r="G326" s="343" t="s">
        <v>1025</v>
      </c>
      <c r="H326" s="343" t="s">
        <v>1025</v>
      </c>
    </row>
    <row r="327" spans="1:8" x14ac:dyDescent="0.25">
      <c r="A327" s="343">
        <f>+SUBTOTAL(3,$E$6:$E327)</f>
        <v>322</v>
      </c>
      <c r="B327" s="345" t="s">
        <v>87</v>
      </c>
      <c r="C327" s="343" t="str">
        <f>+VLOOKUP(B327,'Erection Compiled'!$C$7:$D$659,2,FALSE)</f>
        <v>DA+0</v>
      </c>
      <c r="D327" s="592">
        <v>46060</v>
      </c>
      <c r="E327" s="592">
        <v>46060</v>
      </c>
      <c r="F327" s="343" t="s">
        <v>1023</v>
      </c>
      <c r="G327" s="343" t="s">
        <v>1025</v>
      </c>
      <c r="H327" s="343" t="s">
        <v>1025</v>
      </c>
    </row>
    <row r="328" spans="1:8" x14ac:dyDescent="0.25">
      <c r="A328" s="343">
        <f>+SUBTOTAL(3,$E$6:$E328)</f>
        <v>323</v>
      </c>
      <c r="B328" s="345" t="s">
        <v>215</v>
      </c>
      <c r="C328" s="343" t="str">
        <f>+VLOOKUP(B328,'Erection Compiled'!$C$7:$D$659,2,FALSE)</f>
        <v>DA+6</v>
      </c>
      <c r="D328" s="592">
        <v>46060</v>
      </c>
      <c r="E328" s="592">
        <v>46060</v>
      </c>
      <c r="F328" s="343" t="s">
        <v>1023</v>
      </c>
      <c r="G328" s="343" t="s">
        <v>1025</v>
      </c>
      <c r="H328" s="343" t="s">
        <v>1025</v>
      </c>
    </row>
    <row r="329" spans="1:8" x14ac:dyDescent="0.25">
      <c r="A329" s="343">
        <f>+SUBTOTAL(3,$E$6:$E329)</f>
        <v>324</v>
      </c>
      <c r="B329" s="345" t="s">
        <v>550</v>
      </c>
      <c r="C329" s="343" t="str">
        <f>+VLOOKUP(B329,'Erection Compiled'!$C$7:$D$659,2,FALSE)</f>
        <v>DA+6</v>
      </c>
      <c r="D329" s="592">
        <v>46061</v>
      </c>
      <c r="E329" s="592">
        <v>46061</v>
      </c>
      <c r="F329" s="343" t="s">
        <v>1023</v>
      </c>
      <c r="G329" s="343" t="s">
        <v>1025</v>
      </c>
      <c r="H329" s="343" t="s">
        <v>1025</v>
      </c>
    </row>
    <row r="330" spans="1:8" x14ac:dyDescent="0.25">
      <c r="A330" s="343">
        <f>+SUBTOTAL(3,$E$6:$E330)</f>
        <v>325</v>
      </c>
      <c r="B330" s="345" t="s">
        <v>552</v>
      </c>
      <c r="C330" s="343" t="str">
        <f>+VLOOKUP(B330,'Erection Compiled'!$C$7:$D$659,2,FALSE)</f>
        <v>DA+3</v>
      </c>
      <c r="D330" s="592">
        <v>46061</v>
      </c>
      <c r="E330" s="592">
        <v>46061</v>
      </c>
      <c r="F330" s="343" t="s">
        <v>1023</v>
      </c>
      <c r="G330" s="343" t="s">
        <v>1025</v>
      </c>
      <c r="H330" s="343" t="s">
        <v>1025</v>
      </c>
    </row>
    <row r="331" spans="1:8" x14ac:dyDescent="0.25">
      <c r="A331" s="343">
        <f>+SUBTOTAL(3,$E$6:$E331)</f>
        <v>326</v>
      </c>
      <c r="B331" s="345" t="s">
        <v>554</v>
      </c>
      <c r="C331" s="343" t="str">
        <f>+VLOOKUP(B331,'Erection Compiled'!$C$7:$D$659,2,FALSE)</f>
        <v>DB1+9</v>
      </c>
      <c r="D331" s="592">
        <v>46061</v>
      </c>
      <c r="E331" s="592">
        <v>46061</v>
      </c>
      <c r="F331" s="343" t="s">
        <v>1023</v>
      </c>
      <c r="G331" s="343" t="s">
        <v>1025</v>
      </c>
      <c r="H331" s="343" t="s">
        <v>1025</v>
      </c>
    </row>
    <row r="332" spans="1:8" x14ac:dyDescent="0.25">
      <c r="A332" s="343">
        <f>+SUBTOTAL(3,$E$6:$E332)</f>
        <v>327</v>
      </c>
      <c r="B332" s="345" t="s">
        <v>555</v>
      </c>
      <c r="C332" s="343" t="str">
        <f>+VLOOKUP(B332,'Erection Compiled'!$C$7:$D$659,2,FALSE)</f>
        <v>DA+0</v>
      </c>
      <c r="D332" s="592">
        <v>46062</v>
      </c>
      <c r="E332" s="592">
        <v>46062</v>
      </c>
      <c r="F332" s="343" t="s">
        <v>1023</v>
      </c>
      <c r="G332" s="343" t="s">
        <v>1025</v>
      </c>
      <c r="H332" s="343" t="s">
        <v>1025</v>
      </c>
    </row>
    <row r="333" spans="1:8" x14ac:dyDescent="0.25">
      <c r="A333" s="343">
        <f>+SUBTOTAL(3,$E$6:$E333)</f>
        <v>328</v>
      </c>
      <c r="B333" s="345" t="s">
        <v>557</v>
      </c>
      <c r="C333" s="343" t="str">
        <f>+VLOOKUP(B333,'Erection Compiled'!$C$7:$D$659,2,FALSE)</f>
        <v>DA+6</v>
      </c>
      <c r="D333" s="592">
        <v>46062</v>
      </c>
      <c r="E333" s="592">
        <v>46062</v>
      </c>
      <c r="F333" s="343" t="s">
        <v>1023</v>
      </c>
      <c r="G333" s="343" t="s">
        <v>1025</v>
      </c>
      <c r="H333" s="343" t="s">
        <v>1025</v>
      </c>
    </row>
    <row r="334" spans="1:8" x14ac:dyDescent="0.25">
      <c r="A334" s="343">
        <f>+SUBTOTAL(3,$E$6:$E334)</f>
        <v>329</v>
      </c>
      <c r="B334" s="345" t="s">
        <v>558</v>
      </c>
      <c r="C334" s="343" t="str">
        <f>+VLOOKUP(B334,'Erection Compiled'!$C$7:$D$659,2,FALSE)</f>
        <v>DA+6</v>
      </c>
      <c r="D334" s="592">
        <v>46062</v>
      </c>
      <c r="E334" s="592">
        <v>46062</v>
      </c>
      <c r="F334" s="343" t="s">
        <v>1023</v>
      </c>
      <c r="G334" s="343" t="s">
        <v>1025</v>
      </c>
      <c r="H334" s="343" t="s">
        <v>1025</v>
      </c>
    </row>
    <row r="335" spans="1:8" x14ac:dyDescent="0.25">
      <c r="A335" s="343">
        <f>+SUBTOTAL(3,$E$6:$E335)</f>
        <v>330</v>
      </c>
      <c r="B335" s="345" t="s">
        <v>562</v>
      </c>
      <c r="C335" s="343" t="str">
        <f>+VLOOKUP(B335,'Erection Compiled'!$C$7:$D$659,2,FALSE)</f>
        <v>DA+0</v>
      </c>
      <c r="D335" s="592">
        <v>46063</v>
      </c>
      <c r="E335" s="592">
        <v>46063</v>
      </c>
      <c r="F335" s="343" t="s">
        <v>1023</v>
      </c>
      <c r="G335" s="343" t="s">
        <v>1025</v>
      </c>
      <c r="H335" s="343" t="s">
        <v>1025</v>
      </c>
    </row>
    <row r="336" spans="1:8" x14ac:dyDescent="0.25">
      <c r="A336" s="343">
        <f>+SUBTOTAL(3,$E$6:$E336)</f>
        <v>331</v>
      </c>
      <c r="B336" s="345" t="s">
        <v>563</v>
      </c>
      <c r="C336" s="343" t="str">
        <f>+VLOOKUP(B336,'Erection Compiled'!$C$7:$D$659,2,FALSE)</f>
        <v>DB1+0</v>
      </c>
      <c r="D336" s="592">
        <v>46063</v>
      </c>
      <c r="E336" s="592">
        <v>46063</v>
      </c>
      <c r="F336" s="343" t="s">
        <v>1023</v>
      </c>
      <c r="G336" s="343" t="s">
        <v>1025</v>
      </c>
      <c r="H336" s="343" t="s">
        <v>1025</v>
      </c>
    </row>
    <row r="337" spans="1:8" x14ac:dyDescent="0.25">
      <c r="A337" s="343">
        <f>+SUBTOTAL(3,$E$6:$E337)</f>
        <v>332</v>
      </c>
      <c r="B337" s="345" t="s">
        <v>475</v>
      </c>
      <c r="C337" s="343" t="str">
        <f>+VLOOKUP(B337,'Erection Compiled'!$C$7:$D$659,2,FALSE)</f>
        <v>DA+0</v>
      </c>
      <c r="D337" s="592">
        <v>46063</v>
      </c>
      <c r="E337" s="592">
        <v>46063</v>
      </c>
      <c r="F337" s="343" t="s">
        <v>1602</v>
      </c>
      <c r="G337" s="343" t="s">
        <v>1025</v>
      </c>
      <c r="H337" s="343" t="s">
        <v>1025</v>
      </c>
    </row>
    <row r="338" spans="1:8" x14ac:dyDescent="0.25">
      <c r="A338" s="343">
        <f>+SUBTOTAL(3,$E$6:$E338)</f>
        <v>333</v>
      </c>
      <c r="B338" s="345" t="s">
        <v>476</v>
      </c>
      <c r="C338" s="343" t="str">
        <f>+VLOOKUP(B338,'Erection Compiled'!$C$7:$D$659,2,FALSE)</f>
        <v>DA+0</v>
      </c>
      <c r="D338" s="592">
        <v>46063</v>
      </c>
      <c r="E338" s="592">
        <v>46063</v>
      </c>
      <c r="F338" s="343" t="s">
        <v>1602</v>
      </c>
      <c r="G338" s="343" t="s">
        <v>1025</v>
      </c>
      <c r="H338" s="343" t="s">
        <v>1025</v>
      </c>
    </row>
    <row r="339" spans="1:8" x14ac:dyDescent="0.25">
      <c r="A339" s="343">
        <f>+SUBTOTAL(3,$E$6:$E339)</f>
        <v>334</v>
      </c>
      <c r="B339" s="345" t="s">
        <v>486</v>
      </c>
      <c r="C339" s="343" t="str">
        <f>+VLOOKUP(B339,'Erection Compiled'!$C$7:$D$659,2,FALSE)</f>
        <v>DA+6</v>
      </c>
      <c r="D339" s="592">
        <v>46063</v>
      </c>
      <c r="E339" s="592">
        <v>46063</v>
      </c>
      <c r="F339" s="343" t="s">
        <v>1602</v>
      </c>
      <c r="G339" s="343" t="s">
        <v>1025</v>
      </c>
      <c r="H339" s="343" t="s">
        <v>1025</v>
      </c>
    </row>
    <row r="340" spans="1:8" x14ac:dyDescent="0.25">
      <c r="A340" s="343">
        <f>+SUBTOTAL(3,$E$6:$E340)</f>
        <v>335</v>
      </c>
      <c r="B340" s="345" t="s">
        <v>47</v>
      </c>
      <c r="C340" s="343" t="str">
        <f>+VLOOKUP(B340,'Erection Compiled'!$C$7:$D$659,2,FALSE)</f>
        <v>DD60+0</v>
      </c>
      <c r="D340" s="592">
        <v>46063</v>
      </c>
      <c r="E340" s="592">
        <v>46063</v>
      </c>
      <c r="F340" s="343" t="s">
        <v>1602</v>
      </c>
      <c r="G340" s="343" t="s">
        <v>1025</v>
      </c>
      <c r="H340" s="343" t="s">
        <v>1025</v>
      </c>
    </row>
    <row r="341" spans="1:8" x14ac:dyDescent="0.25">
      <c r="A341" s="343">
        <f>+SUBTOTAL(3,$E$6:$E341)</f>
        <v>336</v>
      </c>
      <c r="B341" s="345" t="s">
        <v>505</v>
      </c>
      <c r="C341" s="343" t="str">
        <f>+VLOOKUP(B341,'Erection Compiled'!$C$7:$D$659,2,FALSE)</f>
        <v>DA+3</v>
      </c>
      <c r="D341" s="592">
        <v>46063</v>
      </c>
      <c r="E341" s="592">
        <v>46063</v>
      </c>
      <c r="F341" s="343" t="s">
        <v>1602</v>
      </c>
      <c r="G341" s="343" t="s">
        <v>1025</v>
      </c>
      <c r="H341" s="343" t="s">
        <v>1025</v>
      </c>
    </row>
    <row r="342" spans="1:8" x14ac:dyDescent="0.25">
      <c r="A342" s="343">
        <f>+SUBTOTAL(3,$E$6:$E342)</f>
        <v>337</v>
      </c>
      <c r="B342" s="345" t="s">
        <v>507</v>
      </c>
      <c r="C342" s="343" t="str">
        <f>+VLOOKUP(B342,'Erection Compiled'!$C$7:$D$659,2,FALSE)</f>
        <v>DC2+0</v>
      </c>
      <c r="D342" s="592">
        <v>46064</v>
      </c>
      <c r="E342" s="592">
        <v>46064</v>
      </c>
      <c r="F342" s="343" t="s">
        <v>1602</v>
      </c>
      <c r="G342" s="343" t="s">
        <v>1025</v>
      </c>
      <c r="H342" s="343" t="s">
        <v>1025</v>
      </c>
    </row>
    <row r="343" spans="1:8" x14ac:dyDescent="0.25">
      <c r="A343" s="343">
        <f>+SUBTOTAL(3,$E$6:$E343)</f>
        <v>338</v>
      </c>
      <c r="B343" s="345" t="s">
        <v>519</v>
      </c>
      <c r="C343" s="343" t="str">
        <f>+VLOOKUP(B343,'Erection Compiled'!$C$7:$D$659,2,FALSE)</f>
        <v>DA+0</v>
      </c>
      <c r="D343" s="592">
        <v>46064</v>
      </c>
      <c r="E343" s="592">
        <v>46064</v>
      </c>
      <c r="F343" s="343" t="s">
        <v>1602</v>
      </c>
      <c r="G343" s="343" t="s">
        <v>1025</v>
      </c>
      <c r="H343" s="343" t="s">
        <v>1025</v>
      </c>
    </row>
    <row r="344" spans="1:8" x14ac:dyDescent="0.25">
      <c r="A344" s="343">
        <f>+SUBTOTAL(3,$E$6:$E344)</f>
        <v>339</v>
      </c>
      <c r="B344" s="345" t="s">
        <v>520</v>
      </c>
      <c r="C344" s="343" t="str">
        <f>+VLOOKUP(B344,'Erection Compiled'!$C$7:$D$659,2,FALSE)</f>
        <v>DA+0</v>
      </c>
      <c r="D344" s="592">
        <v>46064</v>
      </c>
      <c r="E344" s="592">
        <v>46064</v>
      </c>
      <c r="F344" s="343" t="s">
        <v>1602</v>
      </c>
      <c r="G344" s="343" t="s">
        <v>1025</v>
      </c>
      <c r="H344" s="343" t="s">
        <v>1025</v>
      </c>
    </row>
    <row r="345" spans="1:8" x14ac:dyDescent="0.25">
      <c r="A345" s="343">
        <f>+SUBTOTAL(3,$E$6:$E345)</f>
        <v>340</v>
      </c>
      <c r="B345" s="345" t="s">
        <v>524</v>
      </c>
      <c r="C345" s="343" t="str">
        <f>+VLOOKUP(B345,'Erection Compiled'!$C$7:$D$659,2,FALSE)</f>
        <v>DA+3</v>
      </c>
      <c r="D345" s="592">
        <v>46064</v>
      </c>
      <c r="E345" s="592">
        <v>46064</v>
      </c>
      <c r="F345" s="343" t="s">
        <v>1602</v>
      </c>
      <c r="G345" s="343" t="s">
        <v>1025</v>
      </c>
      <c r="H345" s="343" t="s">
        <v>1025</v>
      </c>
    </row>
    <row r="346" spans="1:8" x14ac:dyDescent="0.25">
      <c r="A346" s="343">
        <f>+SUBTOTAL(3,$E$6:$E346)</f>
        <v>341</v>
      </c>
      <c r="B346" s="345" t="s">
        <v>525</v>
      </c>
      <c r="C346" s="343" t="str">
        <f>+VLOOKUP(B346,'Erection Compiled'!$C$7:$D$659,2,FALSE)</f>
        <v>DA+6</v>
      </c>
      <c r="D346" s="592">
        <v>46064</v>
      </c>
      <c r="E346" s="592">
        <v>46064</v>
      </c>
      <c r="F346" s="343" t="s">
        <v>1602</v>
      </c>
      <c r="G346" s="343" t="s">
        <v>1025</v>
      </c>
      <c r="H346" s="343" t="s">
        <v>1025</v>
      </c>
    </row>
    <row r="347" spans="1:8" x14ac:dyDescent="0.25">
      <c r="A347" s="343">
        <f>+SUBTOTAL(3,$E$6:$E347)</f>
        <v>342</v>
      </c>
      <c r="B347" s="345" t="s">
        <v>531</v>
      </c>
      <c r="C347" s="343" t="str">
        <f>+VLOOKUP(B347,'Erection Compiled'!$C$7:$D$659,2,FALSE)</f>
        <v>DA+6</v>
      </c>
      <c r="D347" s="592">
        <v>46064</v>
      </c>
      <c r="E347" s="592">
        <v>46064</v>
      </c>
      <c r="F347" s="343" t="s">
        <v>1602</v>
      </c>
      <c r="G347" s="343" t="s">
        <v>1025</v>
      </c>
      <c r="H347" s="343" t="s">
        <v>1025</v>
      </c>
    </row>
    <row r="348" spans="1:8" x14ac:dyDescent="0.25">
      <c r="A348" s="343">
        <f>+SUBTOTAL(3,$E$6:$E348)</f>
        <v>343</v>
      </c>
      <c r="B348" s="345" t="s">
        <v>564</v>
      </c>
      <c r="C348" s="343" t="str">
        <f>+VLOOKUP(B348,'Erection Compiled'!$C$7:$D$659,2,FALSE)</f>
        <v>DA+3</v>
      </c>
      <c r="D348" s="592">
        <v>46064</v>
      </c>
      <c r="E348" s="592">
        <v>46064</v>
      </c>
      <c r="F348" s="343" t="s">
        <v>1023</v>
      </c>
      <c r="G348" s="343" t="s">
        <v>1025</v>
      </c>
      <c r="H348" s="343" t="s">
        <v>1025</v>
      </c>
    </row>
    <row r="349" spans="1:8" x14ac:dyDescent="0.25">
      <c r="A349" s="343">
        <f>+SUBTOTAL(3,$E$6:$E349)</f>
        <v>344</v>
      </c>
      <c r="B349" s="345" t="s">
        <v>565</v>
      </c>
      <c r="C349" s="343" t="str">
        <f>+VLOOKUP(B349,'Erection Compiled'!$C$7:$D$659,2,FALSE)</f>
        <v>DA+0</v>
      </c>
      <c r="D349" s="592">
        <v>46064</v>
      </c>
      <c r="E349" s="592">
        <v>46064</v>
      </c>
      <c r="F349" s="343" t="s">
        <v>1023</v>
      </c>
      <c r="G349" s="343" t="s">
        <v>1025</v>
      </c>
      <c r="H349" s="343" t="s">
        <v>1025</v>
      </c>
    </row>
    <row r="350" spans="1:8" x14ac:dyDescent="0.25">
      <c r="A350" s="343">
        <f>+SUBTOTAL(3,$E$6:$E350)</f>
        <v>345</v>
      </c>
      <c r="B350" s="345" t="s">
        <v>566</v>
      </c>
      <c r="C350" s="343" t="str">
        <f>+VLOOKUP(B350,'Erection Compiled'!$C$7:$D$659,2,FALSE)</f>
        <v>DA+0</v>
      </c>
      <c r="D350" s="592">
        <v>46064</v>
      </c>
      <c r="E350" s="592">
        <v>46064</v>
      </c>
      <c r="F350" s="343" t="s">
        <v>1023</v>
      </c>
      <c r="G350" s="343" t="s">
        <v>1025</v>
      </c>
      <c r="H350" s="343" t="s">
        <v>1025</v>
      </c>
    </row>
    <row r="351" spans="1:8" x14ac:dyDescent="0.25">
      <c r="A351" s="343">
        <f>+SUBTOTAL(3,$E$6:$E351)</f>
        <v>346</v>
      </c>
      <c r="B351" s="345" t="s">
        <v>567</v>
      </c>
      <c r="C351" s="343" t="str">
        <f>+VLOOKUP(B351,'Erection Compiled'!$C$7:$D$659,2,FALSE)</f>
        <v>DA+3</v>
      </c>
      <c r="D351" s="592">
        <v>46065</v>
      </c>
      <c r="E351" s="592">
        <v>46065</v>
      </c>
      <c r="F351" s="343" t="s">
        <v>1023</v>
      </c>
      <c r="G351" s="343" t="s">
        <v>1025</v>
      </c>
      <c r="H351" s="343" t="s">
        <v>1025</v>
      </c>
    </row>
    <row r="352" spans="1:8" x14ac:dyDescent="0.25">
      <c r="A352" s="343">
        <f>+SUBTOTAL(3,$E$6:$E352)</f>
        <v>347</v>
      </c>
      <c r="B352" s="345" t="s">
        <v>568</v>
      </c>
      <c r="C352" s="343" t="str">
        <f>+VLOOKUP(B352,'Erection Compiled'!$C$7:$D$659,2,FALSE)</f>
        <v>DA+3</v>
      </c>
      <c r="D352" s="592">
        <v>46065</v>
      </c>
      <c r="E352" s="592">
        <v>46065</v>
      </c>
      <c r="F352" s="343" t="s">
        <v>1023</v>
      </c>
      <c r="G352" s="343" t="s">
        <v>1025</v>
      </c>
      <c r="H352" s="343" t="s">
        <v>1025</v>
      </c>
    </row>
    <row r="353" spans="1:8" x14ac:dyDescent="0.25">
      <c r="A353" s="343">
        <f>+SUBTOTAL(3,$E$6:$E353)</f>
        <v>348</v>
      </c>
      <c r="B353" s="345" t="s">
        <v>217</v>
      </c>
      <c r="C353" s="343" t="str">
        <f>+VLOOKUP(B353,'Erection Compiled'!$C$7:$D$659,2,FALSE)</f>
        <v>DA+3</v>
      </c>
      <c r="D353" s="592">
        <v>46065</v>
      </c>
      <c r="E353" s="592">
        <v>46065</v>
      </c>
      <c r="F353" s="343" t="s">
        <v>1023</v>
      </c>
      <c r="G353" s="343" t="s">
        <v>1025</v>
      </c>
      <c r="H353" s="343" t="s">
        <v>1025</v>
      </c>
    </row>
    <row r="354" spans="1:8" x14ac:dyDescent="0.25">
      <c r="A354" s="343">
        <f>+SUBTOTAL(3,$E$6:$E354)</f>
        <v>349</v>
      </c>
      <c r="B354" s="345" t="s">
        <v>569</v>
      </c>
      <c r="C354" s="343" t="str">
        <f>+VLOOKUP(B354,'Erection Compiled'!$C$7:$D$659,2,FALSE)</f>
        <v>DA+3</v>
      </c>
      <c r="D354" s="592">
        <v>46066</v>
      </c>
      <c r="E354" s="592">
        <v>46066</v>
      </c>
      <c r="F354" s="343" t="s">
        <v>1023</v>
      </c>
      <c r="G354" s="343" t="s">
        <v>1025</v>
      </c>
      <c r="H354" s="343" t="s">
        <v>1025</v>
      </c>
    </row>
    <row r="355" spans="1:8" x14ac:dyDescent="0.25">
      <c r="A355" s="343">
        <f>+SUBTOTAL(3,$E$6:$E355)</f>
        <v>350</v>
      </c>
      <c r="B355" s="345" t="s">
        <v>664</v>
      </c>
      <c r="C355" s="343" t="str">
        <f>+VLOOKUP(B355,'Erection Compiled'!$C$7:$D$659,2,FALSE)</f>
        <v>DB1+3</v>
      </c>
      <c r="D355" s="592">
        <v>46066</v>
      </c>
      <c r="E355" s="592">
        <v>46066</v>
      </c>
      <c r="F355" s="343" t="s">
        <v>1023</v>
      </c>
      <c r="G355" s="343" t="s">
        <v>1025</v>
      </c>
      <c r="H355" s="343" t="s">
        <v>1025</v>
      </c>
    </row>
    <row r="356" spans="1:8" x14ac:dyDescent="0.25">
      <c r="A356" s="343">
        <f>+SUBTOTAL(3,$E$6:$E356)</f>
        <v>351</v>
      </c>
      <c r="B356" s="345" t="s">
        <v>666</v>
      </c>
      <c r="C356" s="343" t="str">
        <f>+VLOOKUP(B356,'Erection Compiled'!$C$7:$D$659,2,FALSE)</f>
        <v>DA+0</v>
      </c>
      <c r="D356" s="592">
        <v>46067</v>
      </c>
      <c r="E356" s="592">
        <v>46067</v>
      </c>
      <c r="F356" s="343" t="s">
        <v>1023</v>
      </c>
      <c r="G356" s="343" t="s">
        <v>1025</v>
      </c>
      <c r="H356" s="343" t="s">
        <v>1025</v>
      </c>
    </row>
    <row r="357" spans="1:8" x14ac:dyDescent="0.25">
      <c r="A357" s="343">
        <f>+SUBTOTAL(3,$E$6:$E357)</f>
        <v>352</v>
      </c>
      <c r="B357" s="345" t="s">
        <v>670</v>
      </c>
      <c r="C357" s="343" t="str">
        <f>+VLOOKUP(B357,'Erection Compiled'!$C$7:$D$659,2,FALSE)</f>
        <v>DB1+3</v>
      </c>
      <c r="D357" s="592">
        <v>46067</v>
      </c>
      <c r="E357" s="592">
        <v>46067</v>
      </c>
      <c r="F357" s="343" t="s">
        <v>1023</v>
      </c>
      <c r="G357" s="343" t="s">
        <v>1025</v>
      </c>
      <c r="H357" s="343" t="s">
        <v>1025</v>
      </c>
    </row>
    <row r="358" spans="1:8" x14ac:dyDescent="0.25">
      <c r="A358" s="343">
        <f>+SUBTOTAL(3,$E$6:$E358)</f>
        <v>353</v>
      </c>
      <c r="B358" s="345" t="s">
        <v>461</v>
      </c>
      <c r="C358" s="343" t="str">
        <f>+VLOOKUP(B358,'Erection Compiled'!$C$7:$D$659,2,FALSE)</f>
        <v>DA+3</v>
      </c>
      <c r="D358" s="592">
        <v>46073</v>
      </c>
      <c r="E358" s="592">
        <v>46073</v>
      </c>
      <c r="F358" s="343" t="s">
        <v>1618</v>
      </c>
      <c r="G358" s="343" t="s">
        <v>1025</v>
      </c>
      <c r="H358" s="343" t="s">
        <v>1025</v>
      </c>
    </row>
    <row r="359" spans="1:8" x14ac:dyDescent="0.25">
      <c r="A359" s="343">
        <f>+SUBTOTAL(3,$E$6:$E359)</f>
        <v>354</v>
      </c>
      <c r="B359" s="345" t="s">
        <v>462</v>
      </c>
      <c r="C359" s="343" t="str">
        <f>+VLOOKUP(B359,'Erection Compiled'!$C$7:$D$659,2,FALSE)</f>
        <v>DA+3</v>
      </c>
      <c r="D359" s="592">
        <v>46073</v>
      </c>
      <c r="E359" s="592">
        <v>46073</v>
      </c>
      <c r="F359" s="343" t="s">
        <v>1618</v>
      </c>
      <c r="G359" s="343" t="s">
        <v>1025</v>
      </c>
      <c r="H359" s="343" t="s">
        <v>1025</v>
      </c>
    </row>
    <row r="360" spans="1:8" x14ac:dyDescent="0.25">
      <c r="A360" s="343">
        <f>+SUBTOTAL(3,$E$6:$E360)</f>
        <v>355</v>
      </c>
      <c r="B360" s="345" t="s">
        <v>159</v>
      </c>
      <c r="C360" s="343" t="str">
        <f>+VLOOKUP(B360,'Erection Compiled'!$C$7:$D$659,2,FALSE)</f>
        <v>DA+3</v>
      </c>
      <c r="D360" s="592">
        <v>46073</v>
      </c>
      <c r="E360" s="592">
        <v>46073</v>
      </c>
      <c r="F360" s="343" t="s">
        <v>1618</v>
      </c>
      <c r="G360" s="343" t="s">
        <v>1025</v>
      </c>
      <c r="H360" s="343" t="s">
        <v>1025</v>
      </c>
    </row>
    <row r="361" spans="1:8" x14ac:dyDescent="0.25">
      <c r="A361" s="343">
        <f>+SUBTOTAL(3,$E$6:$E361)</f>
        <v>356</v>
      </c>
      <c r="B361" s="345" t="s">
        <v>161</v>
      </c>
      <c r="C361" s="343" t="str">
        <f>+VLOOKUP(B361,'Erection Compiled'!$C$7:$D$659,2,FALSE)</f>
        <v>DA+0</v>
      </c>
      <c r="D361" s="592">
        <v>46074</v>
      </c>
      <c r="E361" s="592">
        <v>46074</v>
      </c>
      <c r="F361" s="343" t="s">
        <v>1618</v>
      </c>
      <c r="G361" s="343" t="s">
        <v>1025</v>
      </c>
      <c r="H361" s="343" t="s">
        <v>1025</v>
      </c>
    </row>
    <row r="362" spans="1:8" x14ac:dyDescent="0.25">
      <c r="A362" s="343">
        <f>+SUBTOTAL(3,$E$6:$E362)</f>
        <v>357</v>
      </c>
      <c r="B362" s="345" t="s">
        <v>162</v>
      </c>
      <c r="C362" s="343" t="str">
        <f>+VLOOKUP(B362,'Erection Compiled'!$C$7:$D$659,2,FALSE)</f>
        <v>DA+3</v>
      </c>
      <c r="D362" s="592">
        <v>46074</v>
      </c>
      <c r="E362" s="592">
        <v>46074</v>
      </c>
      <c r="F362" s="343" t="s">
        <v>1618</v>
      </c>
      <c r="G362" s="343" t="s">
        <v>1025</v>
      </c>
      <c r="H362" s="343" t="s">
        <v>1025</v>
      </c>
    </row>
    <row r="363" spans="1:8" x14ac:dyDescent="0.25">
      <c r="A363" s="343">
        <f>+SUBTOTAL(3,$E$6:$E363)</f>
        <v>358</v>
      </c>
      <c r="B363" s="345" t="s">
        <v>163</v>
      </c>
      <c r="C363" s="343" t="str">
        <f>+VLOOKUP(B363,'Erection Compiled'!$C$7:$D$659,2,FALSE)</f>
        <v>DA+3</v>
      </c>
      <c r="D363" s="592">
        <v>46075</v>
      </c>
      <c r="E363" s="592">
        <v>46075</v>
      </c>
      <c r="F363" s="343" t="s">
        <v>1618</v>
      </c>
      <c r="G363" s="343" t="s">
        <v>1025</v>
      </c>
      <c r="H363" s="343" t="s">
        <v>1025</v>
      </c>
    </row>
    <row r="364" spans="1:8" x14ac:dyDescent="0.25">
      <c r="A364" s="343">
        <f>+SUBTOTAL(3,$E$6:$E364)</f>
        <v>359</v>
      </c>
      <c r="B364" s="345" t="s">
        <v>474</v>
      </c>
      <c r="C364" s="343" t="str">
        <f>+VLOOKUP(B364,'Erection Compiled'!$C$7:$D$659,2,FALSE)</f>
        <v>DB1+0</v>
      </c>
      <c r="D364" s="592">
        <v>46075</v>
      </c>
      <c r="E364" s="592">
        <v>46075</v>
      </c>
      <c r="F364" s="343" t="s">
        <v>1602</v>
      </c>
      <c r="G364" s="343" t="s">
        <v>1025</v>
      </c>
      <c r="H364" s="343" t="s">
        <v>1025</v>
      </c>
    </row>
    <row r="365" spans="1:8" x14ac:dyDescent="0.25">
      <c r="A365" s="343">
        <f>+SUBTOTAL(3,$E$6:$E365)</f>
        <v>360</v>
      </c>
      <c r="B365" s="345" t="s">
        <v>498</v>
      </c>
      <c r="C365" s="343" t="str">
        <f>+VLOOKUP(B365,'Erection Compiled'!$C$7:$D$659,2,FALSE)</f>
        <v>DA+0</v>
      </c>
      <c r="D365" s="592">
        <v>46075</v>
      </c>
      <c r="E365" s="592">
        <v>46075</v>
      </c>
      <c r="F365" s="343" t="s">
        <v>1388</v>
      </c>
      <c r="G365" s="343" t="s">
        <v>1025</v>
      </c>
      <c r="H365" s="343" t="s">
        <v>1025</v>
      </c>
    </row>
    <row r="366" spans="1:8" x14ac:dyDescent="0.25">
      <c r="A366" s="343">
        <f>+SUBTOTAL(3,$E$6:$E366)</f>
        <v>361</v>
      </c>
      <c r="B366" s="345" t="s">
        <v>502</v>
      </c>
      <c r="C366" s="343" t="str">
        <f>+VLOOKUP(B366,'Erection Compiled'!$C$7:$D$659,2,FALSE)</f>
        <v>DA+3</v>
      </c>
      <c r="D366" s="592">
        <v>46075</v>
      </c>
      <c r="E366" s="592">
        <v>46075</v>
      </c>
      <c r="F366" s="343" t="s">
        <v>1388</v>
      </c>
      <c r="G366" s="343" t="s">
        <v>1025</v>
      </c>
      <c r="H366" s="343" t="s">
        <v>1025</v>
      </c>
    </row>
    <row r="367" spans="1:8" x14ac:dyDescent="0.25">
      <c r="A367" s="343">
        <f>+SUBTOTAL(3,$E$6:$E367)</f>
        <v>362</v>
      </c>
      <c r="B367" s="345" t="s">
        <v>69</v>
      </c>
      <c r="C367" s="343" t="str">
        <f>+VLOOKUP(B367,'Erection Compiled'!$C$7:$D$659,2,FALSE)</f>
        <v>DA+0</v>
      </c>
      <c r="D367" s="592">
        <v>46075</v>
      </c>
      <c r="E367" s="592">
        <v>46075</v>
      </c>
      <c r="F367" s="343" t="s">
        <v>1647</v>
      </c>
      <c r="G367" s="343" t="s">
        <v>1025</v>
      </c>
      <c r="H367" s="343" t="s">
        <v>1025</v>
      </c>
    </row>
    <row r="368" spans="1:8" x14ac:dyDescent="0.25">
      <c r="A368" s="343">
        <f>+SUBTOTAL(3,$E$6:$E368)</f>
        <v>363</v>
      </c>
      <c r="B368" s="345" t="s">
        <v>186</v>
      </c>
      <c r="C368" s="343" t="str">
        <f>+VLOOKUP(B368,'Erection Compiled'!$C$7:$D$659,2,FALSE)</f>
        <v>DB1+0</v>
      </c>
      <c r="D368" s="592">
        <v>46075</v>
      </c>
      <c r="E368" s="592">
        <v>46075</v>
      </c>
      <c r="F368" s="343" t="s">
        <v>1647</v>
      </c>
      <c r="G368" s="343" t="s">
        <v>1025</v>
      </c>
      <c r="H368" s="343" t="s">
        <v>1025</v>
      </c>
    </row>
    <row r="369" spans="1:8" x14ac:dyDescent="0.25">
      <c r="A369" s="343">
        <f>+SUBTOTAL(3,$E$6:$E369)</f>
        <v>364</v>
      </c>
      <c r="B369" s="345" t="s">
        <v>191</v>
      </c>
      <c r="C369" s="343" t="str">
        <f>+VLOOKUP(B369,'Erection Compiled'!$C$7:$D$659,2,FALSE)</f>
        <v>DA+3</v>
      </c>
      <c r="D369" s="592">
        <v>46068</v>
      </c>
      <c r="E369" s="592">
        <v>46068</v>
      </c>
      <c r="F369" s="343" t="s">
        <v>1647</v>
      </c>
      <c r="G369" s="343" t="s">
        <v>1025</v>
      </c>
      <c r="H369" s="343" t="s">
        <v>1025</v>
      </c>
    </row>
    <row r="370" spans="1:8" x14ac:dyDescent="0.25">
      <c r="A370" s="343">
        <f>+SUBTOTAL(3,$E$6:$E370)</f>
        <v>365</v>
      </c>
      <c r="B370" s="345" t="s">
        <v>192</v>
      </c>
      <c r="C370" s="343" t="str">
        <f>+VLOOKUP(B370,'Erection Compiled'!$C$7:$D$659,2,FALSE)</f>
        <v>DA+6</v>
      </c>
      <c r="D370" s="592">
        <v>46069</v>
      </c>
      <c r="E370" s="592">
        <v>46069</v>
      </c>
      <c r="F370" s="343" t="s">
        <v>1647</v>
      </c>
      <c r="G370" s="343" t="s">
        <v>1025</v>
      </c>
      <c r="H370" s="343" t="s">
        <v>1025</v>
      </c>
    </row>
    <row r="371" spans="1:8" x14ac:dyDescent="0.25">
      <c r="A371" s="343">
        <f>+SUBTOTAL(3,$E$6:$E371)</f>
        <v>366</v>
      </c>
      <c r="B371" s="345" t="s">
        <v>193</v>
      </c>
      <c r="C371" s="343" t="str">
        <f>+VLOOKUP(B371,'Erection Compiled'!$C$7:$D$659,2,FALSE)</f>
        <v>DA+3</v>
      </c>
      <c r="D371" s="592">
        <v>46069</v>
      </c>
      <c r="E371" s="592">
        <v>46069</v>
      </c>
      <c r="F371" s="343" t="s">
        <v>1647</v>
      </c>
      <c r="G371" s="343" t="s">
        <v>1025</v>
      </c>
      <c r="H371" s="343" t="s">
        <v>1025</v>
      </c>
    </row>
    <row r="372" spans="1:8" x14ac:dyDescent="0.25">
      <c r="A372" s="343">
        <f>+SUBTOTAL(3,$E$6:$E372)</f>
        <v>367</v>
      </c>
      <c r="B372" s="345" t="s">
        <v>76</v>
      </c>
      <c r="C372" s="343" t="str">
        <f>+VLOOKUP(B372,'Erection Compiled'!$C$7:$D$659,2,FALSE)</f>
        <v>DB1+0</v>
      </c>
      <c r="D372" s="592">
        <v>46070</v>
      </c>
      <c r="E372" s="592">
        <v>46070</v>
      </c>
      <c r="F372" s="343" t="s">
        <v>1647</v>
      </c>
      <c r="G372" s="343" t="s">
        <v>1025</v>
      </c>
      <c r="H372" s="343" t="s">
        <v>1025</v>
      </c>
    </row>
    <row r="373" spans="1:8" x14ac:dyDescent="0.25">
      <c r="A373" s="343">
        <f>+SUBTOTAL(3,$E$6:$E373)</f>
        <v>368</v>
      </c>
      <c r="B373" s="345" t="s">
        <v>673</v>
      </c>
      <c r="C373" s="343" t="str">
        <f>+VLOOKUP(B373,'Erection Compiled'!$C$7:$D$659,2,FALSE)</f>
        <v>DA+9</v>
      </c>
      <c r="D373" s="592">
        <v>46071</v>
      </c>
      <c r="E373" s="592">
        <v>46071</v>
      </c>
      <c r="F373" s="343" t="s">
        <v>1023</v>
      </c>
      <c r="G373" s="343" t="s">
        <v>1025</v>
      </c>
      <c r="H373" s="343" t="s">
        <v>1025</v>
      </c>
    </row>
    <row r="374" spans="1:8" x14ac:dyDescent="0.25">
      <c r="A374" s="343">
        <f>+SUBTOTAL(3,$E$6:$E374)</f>
        <v>369</v>
      </c>
      <c r="B374" s="345" t="s">
        <v>676</v>
      </c>
      <c r="C374" s="343" t="str">
        <f>+VLOOKUP(B374,'Erection Compiled'!$C$7:$D$659,2,FALSE)</f>
        <v>DC2+0</v>
      </c>
      <c r="D374" s="592">
        <v>46071</v>
      </c>
      <c r="E374" s="592">
        <v>46071</v>
      </c>
      <c r="F374" s="343" t="s">
        <v>1023</v>
      </c>
      <c r="G374" s="343" t="s">
        <v>1025</v>
      </c>
      <c r="H374" s="343" t="s">
        <v>1025</v>
      </c>
    </row>
    <row r="375" spans="1:8" x14ac:dyDescent="0.25">
      <c r="A375" s="343">
        <f>+SUBTOTAL(3,$E$6:$E375)</f>
        <v>370</v>
      </c>
      <c r="B375" s="345" t="s">
        <v>721</v>
      </c>
      <c r="C375" s="343" t="str">
        <f>+VLOOKUP(B375,'Erection Compiled'!$C$7:$D$659,2,FALSE)</f>
        <v>DB2+9</v>
      </c>
      <c r="D375" s="592">
        <v>46072</v>
      </c>
      <c r="E375" s="592">
        <v>46072</v>
      </c>
      <c r="F375" s="343" t="s">
        <v>1023</v>
      </c>
      <c r="G375" s="343" t="s">
        <v>1025</v>
      </c>
      <c r="H375" s="343" t="s">
        <v>1025</v>
      </c>
    </row>
    <row r="376" spans="1:8" x14ac:dyDescent="0.25">
      <c r="A376" s="343">
        <f>+SUBTOTAL(3,$E$6:$E376)</f>
        <v>371</v>
      </c>
      <c r="B376" s="345" t="s">
        <v>722</v>
      </c>
      <c r="C376" s="343" t="str">
        <f>+VLOOKUP(B376,'Erection Compiled'!$C$7:$D$659,2,FALSE)</f>
        <v>DA+9</v>
      </c>
      <c r="D376" s="592">
        <v>46072</v>
      </c>
      <c r="E376" s="592">
        <v>46072</v>
      </c>
      <c r="F376" s="343" t="s">
        <v>1023</v>
      </c>
      <c r="G376" s="343" t="s">
        <v>1025</v>
      </c>
      <c r="H376" s="343" t="s">
        <v>1025</v>
      </c>
    </row>
    <row r="377" spans="1:8" x14ac:dyDescent="0.25">
      <c r="A377" s="343">
        <f>+SUBTOTAL(3,$E$6:$E377)</f>
        <v>372</v>
      </c>
      <c r="B377" s="345" t="s">
        <v>725</v>
      </c>
      <c r="C377" s="343" t="str">
        <f>+VLOOKUP(B377,'Erection Compiled'!$C$7:$D$659,2,FALSE)</f>
        <v>DA+0</v>
      </c>
      <c r="D377" s="592">
        <v>46073</v>
      </c>
      <c r="E377" s="592">
        <v>46073</v>
      </c>
      <c r="F377" s="343" t="s">
        <v>1023</v>
      </c>
      <c r="G377" s="343" t="s">
        <v>1025</v>
      </c>
      <c r="H377" s="343" t="s">
        <v>1025</v>
      </c>
    </row>
    <row r="378" spans="1:8" x14ac:dyDescent="0.25">
      <c r="A378" s="343">
        <f>+SUBTOTAL(3,$E$6:$E378)</f>
        <v>373</v>
      </c>
      <c r="B378" s="345" t="s">
        <v>726</v>
      </c>
      <c r="C378" s="343" t="str">
        <f>+VLOOKUP(B378,'Erection Compiled'!$C$7:$D$659,2,FALSE)</f>
        <v>DA+3</v>
      </c>
      <c r="D378" s="592">
        <v>46073</v>
      </c>
      <c r="E378" s="592">
        <v>46073</v>
      </c>
      <c r="F378" s="343" t="s">
        <v>1023</v>
      </c>
      <c r="G378" s="343" t="s">
        <v>1025</v>
      </c>
      <c r="H378" s="343" t="s">
        <v>1025</v>
      </c>
    </row>
    <row r="379" spans="1:8" x14ac:dyDescent="0.25">
      <c r="A379" s="343">
        <f>+SUBTOTAL(3,$E$6:$E379)</f>
        <v>374</v>
      </c>
      <c r="B379" s="345" t="s">
        <v>727</v>
      </c>
      <c r="C379" s="343" t="str">
        <f>+VLOOKUP(B379,'Erection Compiled'!$C$7:$D$659,2,FALSE)</f>
        <v>DA+6</v>
      </c>
      <c r="D379" s="592">
        <v>46074</v>
      </c>
      <c r="E379" s="592">
        <v>46074</v>
      </c>
      <c r="F379" s="343" t="s">
        <v>1023</v>
      </c>
      <c r="G379" s="343" t="s">
        <v>1025</v>
      </c>
      <c r="H379" s="343" t="s">
        <v>1025</v>
      </c>
    </row>
    <row r="380" spans="1:8" x14ac:dyDescent="0.25">
      <c r="A380" s="343">
        <f>+SUBTOTAL(3,$E$6:$E380)</f>
        <v>375</v>
      </c>
      <c r="B380" s="345" t="s">
        <v>728</v>
      </c>
      <c r="C380" s="343" t="str">
        <f>+VLOOKUP(B380,'Erection Compiled'!$C$7:$D$659,2,FALSE)</f>
        <v>DA+3</v>
      </c>
      <c r="D380" s="592">
        <v>46074</v>
      </c>
      <c r="E380" s="592">
        <v>46074</v>
      </c>
      <c r="F380" s="343" t="s">
        <v>1023</v>
      </c>
      <c r="G380" s="343" t="s">
        <v>1025</v>
      </c>
      <c r="H380" s="343" t="s">
        <v>1025</v>
      </c>
    </row>
    <row r="381" spans="1:8" x14ac:dyDescent="0.25">
      <c r="A381" s="343">
        <f>+SUBTOTAL(3,$E$6:$E381)</f>
        <v>376</v>
      </c>
      <c r="B381" s="345" t="s">
        <v>730</v>
      </c>
      <c r="C381" s="343" t="str">
        <f>+VLOOKUP(B381,'Erection Compiled'!$C$7:$D$659,2,FALSE)</f>
        <v>DB1+6</v>
      </c>
      <c r="D381" s="592">
        <v>46075</v>
      </c>
      <c r="E381" s="592">
        <v>46075</v>
      </c>
      <c r="F381" s="343" t="s">
        <v>1023</v>
      </c>
      <c r="G381" s="343" t="s">
        <v>1025</v>
      </c>
      <c r="H381" s="343" t="s">
        <v>1025</v>
      </c>
    </row>
    <row r="382" spans="1:8" x14ac:dyDescent="0.25">
      <c r="A382" s="343">
        <f>+SUBTOTAL(3,$E$6:$E382)</f>
        <v>377</v>
      </c>
      <c r="B382" s="345" t="s">
        <v>464</v>
      </c>
      <c r="C382" s="343" t="str">
        <f>+VLOOKUP(B382,'Erection Compiled'!$C$7:$D$659,2,FALSE)</f>
        <v>DA+0</v>
      </c>
      <c r="D382" s="592">
        <v>46082</v>
      </c>
      <c r="E382" s="592">
        <v>46082</v>
      </c>
      <c r="F382" s="343" t="s">
        <v>2275</v>
      </c>
      <c r="G382" s="343" t="s">
        <v>1025</v>
      </c>
      <c r="H382" s="343" t="s">
        <v>1025</v>
      </c>
    </row>
    <row r="383" spans="1:8" x14ac:dyDescent="0.25">
      <c r="A383" s="343">
        <f>+SUBTOTAL(3,$E$6:$E383)</f>
        <v>378</v>
      </c>
      <c r="B383" s="345" t="s">
        <v>201</v>
      </c>
      <c r="C383" s="343" t="str">
        <f>+VLOOKUP(B383,'Erection Compiled'!$C$7:$D$659,2,FALSE)</f>
        <v>DA+3</v>
      </c>
      <c r="D383" s="592">
        <v>46083</v>
      </c>
      <c r="E383" s="592">
        <v>46083</v>
      </c>
      <c r="F383" s="343" t="s">
        <v>2275</v>
      </c>
      <c r="G383" s="343" t="s">
        <v>1025</v>
      </c>
      <c r="H383" s="343" t="s">
        <v>1025</v>
      </c>
    </row>
    <row r="384" spans="1:8" x14ac:dyDescent="0.25">
      <c r="A384" s="343">
        <f>+SUBTOTAL(3,$E$6:$E384)</f>
        <v>379</v>
      </c>
      <c r="B384" s="345" t="s">
        <v>672</v>
      </c>
      <c r="C384" s="343" t="str">
        <f>+VLOOKUP(B384,'Erection Compiled'!$C$7:$D$659,2,FALSE)</f>
        <v>DCT+0</v>
      </c>
      <c r="D384" s="592">
        <v>46083</v>
      </c>
      <c r="E384" s="592">
        <v>46083</v>
      </c>
      <c r="F384" s="343" t="s">
        <v>1023</v>
      </c>
      <c r="G384" s="343" t="s">
        <v>1025</v>
      </c>
      <c r="H384" s="343" t="s">
        <v>1025</v>
      </c>
    </row>
    <row r="385" spans="1:8" x14ac:dyDescent="0.25">
      <c r="A385" s="343">
        <f>+SUBTOTAL(3,$E$6:$E385)</f>
        <v>380</v>
      </c>
      <c r="B385" s="345" t="s">
        <v>674</v>
      </c>
      <c r="C385" s="343" t="str">
        <f>+VLOOKUP(B385,'Erection Compiled'!$C$7:$D$659,2,FALSE)</f>
        <v>DB1+9</v>
      </c>
      <c r="D385" s="592">
        <v>46085</v>
      </c>
      <c r="E385" s="592">
        <v>46085</v>
      </c>
      <c r="F385" s="343" t="s">
        <v>1023</v>
      </c>
      <c r="G385" s="343" t="s">
        <v>1025</v>
      </c>
      <c r="H385" s="343" t="s">
        <v>1025</v>
      </c>
    </row>
    <row r="386" spans="1:8" x14ac:dyDescent="0.25">
      <c r="A386" s="343">
        <f>+SUBTOTAL(3,$E$6:$E386)</f>
        <v>381</v>
      </c>
      <c r="B386" s="345" t="s">
        <v>713</v>
      </c>
      <c r="C386" s="343" t="str">
        <f>+VLOOKUP(B386,'Erection Compiled'!$C$7:$D$659,2,FALSE)</f>
        <v>DA+9</v>
      </c>
      <c r="D386" s="592">
        <v>46086</v>
      </c>
      <c r="E386" s="592">
        <v>46086</v>
      </c>
      <c r="F386" s="343" t="s">
        <v>1023</v>
      </c>
      <c r="G386" s="343" t="s">
        <v>1025</v>
      </c>
      <c r="H386" s="343" t="s">
        <v>1025</v>
      </c>
    </row>
    <row r="387" spans="1:8" x14ac:dyDescent="0.25">
      <c r="A387" s="343">
        <f>+SUBTOTAL(3,$E$6:$E387)</f>
        <v>382</v>
      </c>
      <c r="B387" s="345" t="s">
        <v>731</v>
      </c>
      <c r="C387" s="343" t="str">
        <f>+VLOOKUP(B387,'Erection Compiled'!$C$7:$D$659,2,FALSE)</f>
        <v>DA+3</v>
      </c>
      <c r="D387" s="592">
        <v>46087</v>
      </c>
      <c r="E387" s="592">
        <v>46087</v>
      </c>
      <c r="F387" s="343" t="s">
        <v>1023</v>
      </c>
      <c r="G387" s="343" t="s">
        <v>1025</v>
      </c>
      <c r="H387" s="343" t="s">
        <v>1025</v>
      </c>
    </row>
    <row r="388" spans="1:8" x14ac:dyDescent="0.25">
      <c r="A388" s="343">
        <f>+SUBTOTAL(3,$E$6:$E388)</f>
        <v>383</v>
      </c>
      <c r="B388" s="345" t="s">
        <v>736</v>
      </c>
      <c r="C388" s="343" t="str">
        <f>+VLOOKUP(B388,'Erection Compiled'!$C$7:$D$659,2,FALSE)</f>
        <v>DB1+6</v>
      </c>
      <c r="D388" s="592">
        <v>46088</v>
      </c>
      <c r="E388" s="592">
        <v>46088</v>
      </c>
      <c r="F388" s="343" t="s">
        <v>1023</v>
      </c>
      <c r="G388" s="343" t="s">
        <v>1025</v>
      </c>
      <c r="H388" s="343" t="s">
        <v>1025</v>
      </c>
    </row>
    <row r="389" spans="1:8" x14ac:dyDescent="0.25">
      <c r="A389" s="343">
        <f>+SUBTOTAL(3,$E$6:$E389)</f>
        <v>384</v>
      </c>
      <c r="B389" s="345" t="s">
        <v>738</v>
      </c>
      <c r="C389" s="343" t="str">
        <f>+VLOOKUP(B389,'Erection Compiled'!$C$7:$D$659,2,FALSE)</f>
        <v>DA+0</v>
      </c>
      <c r="D389" s="592">
        <v>46089</v>
      </c>
      <c r="E389" s="592">
        <v>46089</v>
      </c>
      <c r="F389" s="343" t="s">
        <v>1023</v>
      </c>
      <c r="G389" s="343" t="s">
        <v>1025</v>
      </c>
      <c r="H389" s="343" t="s">
        <v>1025</v>
      </c>
    </row>
    <row r="390" spans="1:8" x14ac:dyDescent="0.25">
      <c r="A390" s="343">
        <f>+SUBTOTAL(3,$E$6:$E390)</f>
        <v>385</v>
      </c>
      <c r="B390" s="345" t="s">
        <v>93</v>
      </c>
      <c r="C390" s="343" t="str">
        <f>+VLOOKUP(B390,'Erection Compiled'!$C$7:$D$659,2,FALSE)</f>
        <v>DD60+25</v>
      </c>
      <c r="D390" s="592">
        <v>46090</v>
      </c>
      <c r="E390" s="592">
        <v>46090</v>
      </c>
      <c r="F390" s="343" t="s">
        <v>1023</v>
      </c>
      <c r="G390" s="343" t="s">
        <v>1025</v>
      </c>
      <c r="H390" s="343" t="s">
        <v>1025</v>
      </c>
    </row>
    <row r="391" spans="1:8" x14ac:dyDescent="0.25">
      <c r="A391" s="343">
        <f>+SUBTOTAL(3,$E$6:$E391)</f>
        <v>386</v>
      </c>
      <c r="B391" s="345" t="s">
        <v>94</v>
      </c>
      <c r="C391" s="343" t="str">
        <f>+VLOOKUP(B391,'Erection Compiled'!$C$7:$D$659,2,FALSE)</f>
        <v>DD60+25</v>
      </c>
      <c r="D391" s="592">
        <v>46090</v>
      </c>
      <c r="E391" s="592">
        <v>46090</v>
      </c>
      <c r="F391" s="343" t="s">
        <v>1023</v>
      </c>
      <c r="G391" s="343" t="s">
        <v>1025</v>
      </c>
      <c r="H391" s="343" t="s">
        <v>1025</v>
      </c>
    </row>
    <row r="392" spans="1:8" x14ac:dyDescent="0.25">
      <c r="A392" s="343"/>
      <c r="B392" s="345"/>
      <c r="C392" s="343"/>
      <c r="D392" s="592"/>
      <c r="E392" s="592"/>
      <c r="F392" s="343"/>
      <c r="G392" s="343"/>
      <c r="H392" s="343"/>
    </row>
    <row r="393" spans="1:8" x14ac:dyDescent="0.25">
      <c r="A393" s="343"/>
      <c r="B393" s="345"/>
      <c r="C393" s="343"/>
      <c r="D393" s="592"/>
      <c r="E393" s="592"/>
      <c r="F393" s="343"/>
      <c r="G393" s="343"/>
      <c r="H393" s="343"/>
    </row>
    <row r="394" spans="1:8" x14ac:dyDescent="0.25">
      <c r="A394" s="343"/>
      <c r="B394" s="345"/>
      <c r="C394" s="343"/>
      <c r="D394" s="592"/>
      <c r="E394" s="592"/>
      <c r="F394" s="343"/>
      <c r="G394" s="343"/>
      <c r="H394" s="343"/>
    </row>
    <row r="395" spans="1:8" x14ac:dyDescent="0.25">
      <c r="A395" s="343"/>
      <c r="B395" s="345"/>
      <c r="C395" s="343"/>
      <c r="D395" s="592"/>
      <c r="E395" s="592"/>
      <c r="F395" s="343"/>
      <c r="G395" s="343"/>
      <c r="H395" s="343"/>
    </row>
    <row r="396" spans="1:8" x14ac:dyDescent="0.25">
      <c r="A396" s="343"/>
      <c r="B396" s="345"/>
      <c r="C396" s="343"/>
      <c r="D396" s="592"/>
      <c r="E396" s="592"/>
      <c r="F396" s="343"/>
      <c r="G396" s="343"/>
      <c r="H396" s="343"/>
    </row>
    <row r="397" spans="1:8" x14ac:dyDescent="0.25">
      <c r="A397" s="343"/>
      <c r="B397" s="345"/>
      <c r="C397" s="343"/>
      <c r="D397" s="592"/>
      <c r="E397" s="592"/>
      <c r="F397" s="343"/>
      <c r="G397" s="343"/>
      <c r="H397" s="343"/>
    </row>
    <row r="398" spans="1:8" x14ac:dyDescent="0.25">
      <c r="A398" s="343"/>
      <c r="B398" s="345"/>
      <c r="C398" s="343"/>
      <c r="D398" s="592"/>
      <c r="E398" s="592"/>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workbookViewId="0">
      <pane ySplit="5" topLeftCell="A33" activePane="bottomLeft" state="frozen"/>
      <selection activeCell="N9" sqref="N9"/>
      <selection pane="bottomLeft" activeCell="M40" sqref="M40"/>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1258</v>
      </c>
    </row>
    <row r="2" spans="1:14" x14ac:dyDescent="0.25">
      <c r="A2" s="396" t="s">
        <v>1224</v>
      </c>
    </row>
    <row r="3" spans="1:14" ht="15" customHeight="1" x14ac:dyDescent="0.25">
      <c r="A3" s="983" t="s">
        <v>12</v>
      </c>
      <c r="B3" s="983"/>
      <c r="C3" s="983"/>
      <c r="D3" s="983"/>
      <c r="E3" s="983"/>
      <c r="F3" s="983"/>
      <c r="G3" s="983"/>
      <c r="H3" s="983"/>
      <c r="I3" s="983"/>
      <c r="J3" s="983"/>
      <c r="K3" s="983"/>
      <c r="L3" s="983"/>
      <c r="M3" s="983"/>
      <c r="N3" s="983"/>
    </row>
    <row r="4" spans="1:14" ht="15" customHeight="1" x14ac:dyDescent="0.25">
      <c r="A4" s="987" t="s">
        <v>22</v>
      </c>
      <c r="B4" s="987" t="s">
        <v>13</v>
      </c>
      <c r="C4" s="987"/>
      <c r="D4" s="987" t="s">
        <v>120</v>
      </c>
      <c r="E4" s="987" t="s">
        <v>7</v>
      </c>
      <c r="F4" s="987" t="s">
        <v>14</v>
      </c>
      <c r="G4" s="988" t="s">
        <v>1393</v>
      </c>
      <c r="H4" s="988"/>
      <c r="I4" s="988"/>
      <c r="J4" s="984" t="s">
        <v>11</v>
      </c>
      <c r="K4" s="985"/>
      <c r="L4" s="985"/>
      <c r="M4" s="985"/>
      <c r="N4" s="986"/>
    </row>
    <row r="5" spans="1:14" ht="25.5" x14ac:dyDescent="0.25">
      <c r="A5" s="987"/>
      <c r="B5" s="467" t="s">
        <v>118</v>
      </c>
      <c r="C5" s="466" t="s">
        <v>119</v>
      </c>
      <c r="D5" s="987"/>
      <c r="E5" s="987"/>
      <c r="F5" s="987"/>
      <c r="G5" s="466" t="s">
        <v>14</v>
      </c>
      <c r="H5" s="466" t="s">
        <v>6</v>
      </c>
      <c r="I5" s="466" t="s">
        <v>5</v>
      </c>
      <c r="J5" s="466" t="s">
        <v>14</v>
      </c>
      <c r="K5" s="466" t="s">
        <v>6</v>
      </c>
      <c r="L5" s="466" t="s">
        <v>5</v>
      </c>
      <c r="M5" s="466" t="s">
        <v>9</v>
      </c>
      <c r="N5" s="466" t="s">
        <v>1155</v>
      </c>
    </row>
    <row r="6" spans="1:14" x14ac:dyDescent="0.25">
      <c r="A6" s="397">
        <v>1</v>
      </c>
      <c r="B6" s="397" t="s">
        <v>97</v>
      </c>
      <c r="C6" s="397" t="s">
        <v>98</v>
      </c>
      <c r="D6" s="397" t="s">
        <v>1032</v>
      </c>
      <c r="E6" s="398" t="s">
        <v>1028</v>
      </c>
      <c r="F6" s="729">
        <v>4.8769999999999998</v>
      </c>
      <c r="G6" s="397">
        <f t="shared" ref="G6:G32" si="0">F6</f>
        <v>4.8769999999999998</v>
      </c>
      <c r="H6" s="399">
        <v>45525</v>
      </c>
      <c r="I6" s="399">
        <v>45532</v>
      </c>
      <c r="J6" s="397">
        <f>G6</f>
        <v>4.8769999999999998</v>
      </c>
      <c r="K6" s="399">
        <v>45544</v>
      </c>
      <c r="L6" s="399">
        <v>45551</v>
      </c>
      <c r="M6" s="400" t="s">
        <v>1031</v>
      </c>
      <c r="N6" s="401">
        <v>45536</v>
      </c>
    </row>
    <row r="7" spans="1:14" x14ac:dyDescent="0.25">
      <c r="A7" s="402">
        <v>2</v>
      </c>
      <c r="B7" s="402" t="s">
        <v>98</v>
      </c>
      <c r="C7" s="402" t="s">
        <v>99</v>
      </c>
      <c r="D7" s="402" t="s">
        <v>1032</v>
      </c>
      <c r="E7" s="403" t="s">
        <v>1028</v>
      </c>
      <c r="F7" s="690">
        <v>4.5679999999999996</v>
      </c>
      <c r="G7" s="402">
        <f t="shared" si="0"/>
        <v>4.5679999999999996</v>
      </c>
      <c r="H7" s="404">
        <v>45541</v>
      </c>
      <c r="I7" s="404">
        <v>45551</v>
      </c>
      <c r="J7" s="402">
        <f t="shared" ref="J7:J17" si="1">G7</f>
        <v>4.5679999999999996</v>
      </c>
      <c r="K7" s="404">
        <v>45561</v>
      </c>
      <c r="L7" s="404">
        <v>45568</v>
      </c>
      <c r="M7" s="405" t="s">
        <v>1031</v>
      </c>
      <c r="N7" s="401">
        <v>45566</v>
      </c>
    </row>
    <row r="8" spans="1:14" x14ac:dyDescent="0.25">
      <c r="A8" s="402">
        <v>3</v>
      </c>
      <c r="B8" s="402" t="s">
        <v>99</v>
      </c>
      <c r="C8" s="402" t="s">
        <v>100</v>
      </c>
      <c r="D8" s="402" t="s">
        <v>1032</v>
      </c>
      <c r="E8" s="403" t="s">
        <v>1028</v>
      </c>
      <c r="F8" s="690">
        <v>4.8630000000000004</v>
      </c>
      <c r="G8" s="402">
        <f t="shared" si="0"/>
        <v>4.8630000000000004</v>
      </c>
      <c r="H8" s="404">
        <v>45558</v>
      </c>
      <c r="I8" s="404">
        <v>45567</v>
      </c>
      <c r="J8" s="402">
        <f t="shared" si="1"/>
        <v>4.8630000000000004</v>
      </c>
      <c r="K8" s="404">
        <v>45582</v>
      </c>
      <c r="L8" s="404">
        <v>45587</v>
      </c>
      <c r="M8" s="405" t="s">
        <v>1031</v>
      </c>
      <c r="N8" s="401">
        <v>45566</v>
      </c>
    </row>
    <row r="9" spans="1:14" x14ac:dyDescent="0.25">
      <c r="A9" s="402">
        <v>4</v>
      </c>
      <c r="B9" s="402" t="s">
        <v>100</v>
      </c>
      <c r="C9" s="402" t="s">
        <v>806</v>
      </c>
      <c r="D9" s="402" t="s">
        <v>1032</v>
      </c>
      <c r="E9" s="403" t="s">
        <v>1028</v>
      </c>
      <c r="F9" s="690">
        <v>3.7109999999999999</v>
      </c>
      <c r="G9" s="402">
        <f t="shared" si="0"/>
        <v>3.7109999999999999</v>
      </c>
      <c r="H9" s="404">
        <v>45579</v>
      </c>
      <c r="I9" s="404">
        <v>45586</v>
      </c>
      <c r="J9" s="402">
        <f t="shared" si="1"/>
        <v>3.7109999999999999</v>
      </c>
      <c r="K9" s="404">
        <v>45596</v>
      </c>
      <c r="L9" s="404">
        <v>45602</v>
      </c>
      <c r="M9" s="403" t="s">
        <v>1031</v>
      </c>
      <c r="N9" s="401">
        <v>45597</v>
      </c>
    </row>
    <row r="10" spans="1:14" x14ac:dyDescent="0.25">
      <c r="A10" s="402">
        <v>5</v>
      </c>
      <c r="B10" s="402" t="s">
        <v>806</v>
      </c>
      <c r="C10" s="402" t="s">
        <v>818</v>
      </c>
      <c r="D10" s="402" t="s">
        <v>1032</v>
      </c>
      <c r="E10" s="403" t="s">
        <v>1028</v>
      </c>
      <c r="F10" s="690">
        <v>4.9180000000000001</v>
      </c>
      <c r="G10" s="597">
        <f t="shared" si="0"/>
        <v>4.9180000000000001</v>
      </c>
      <c r="H10" s="404">
        <v>45595</v>
      </c>
      <c r="I10" s="404">
        <v>45601</v>
      </c>
      <c r="J10" s="597">
        <f t="shared" si="1"/>
        <v>4.9180000000000001</v>
      </c>
      <c r="K10" s="404">
        <v>45609</v>
      </c>
      <c r="L10" s="404">
        <v>45612</v>
      </c>
      <c r="M10" s="403" t="s">
        <v>1031</v>
      </c>
      <c r="N10" s="401">
        <v>45597</v>
      </c>
    </row>
    <row r="11" spans="1:14" x14ac:dyDescent="0.25">
      <c r="A11" s="402">
        <v>6</v>
      </c>
      <c r="B11" s="402" t="s">
        <v>757</v>
      </c>
      <c r="C11" s="402" t="s">
        <v>97</v>
      </c>
      <c r="D11" s="402" t="s">
        <v>1032</v>
      </c>
      <c r="E11" s="403" t="s">
        <v>1029</v>
      </c>
      <c r="F11" s="690">
        <v>3.778</v>
      </c>
      <c r="G11" s="597">
        <f t="shared" si="0"/>
        <v>3.778</v>
      </c>
      <c r="H11" s="404">
        <v>45648</v>
      </c>
      <c r="I11" s="404">
        <v>45653</v>
      </c>
      <c r="J11" s="597">
        <f t="shared" si="1"/>
        <v>3.778</v>
      </c>
      <c r="K11" s="404">
        <v>45661</v>
      </c>
      <c r="L11" s="404">
        <v>45666</v>
      </c>
      <c r="M11" s="403" t="s">
        <v>1031</v>
      </c>
      <c r="N11" s="401">
        <v>45658</v>
      </c>
    </row>
    <row r="12" spans="1:14" x14ac:dyDescent="0.25">
      <c r="A12" s="402">
        <v>7</v>
      </c>
      <c r="B12" s="402" t="s">
        <v>35</v>
      </c>
      <c r="C12" s="402" t="s">
        <v>757</v>
      </c>
      <c r="D12" s="402" t="s">
        <v>1032</v>
      </c>
      <c r="E12" s="403" t="s">
        <v>1029</v>
      </c>
      <c r="F12" s="690">
        <v>3.3370000000000002</v>
      </c>
      <c r="G12" s="597">
        <f t="shared" si="0"/>
        <v>3.3370000000000002</v>
      </c>
      <c r="H12" s="404">
        <v>45659</v>
      </c>
      <c r="I12" s="404">
        <v>45665</v>
      </c>
      <c r="J12" s="597">
        <f t="shared" si="1"/>
        <v>3.3370000000000002</v>
      </c>
      <c r="K12" s="404">
        <v>45669</v>
      </c>
      <c r="L12" s="404">
        <v>45672</v>
      </c>
      <c r="M12" s="403" t="s">
        <v>1031</v>
      </c>
      <c r="N12" s="401">
        <v>45658</v>
      </c>
    </row>
    <row r="13" spans="1:14" x14ac:dyDescent="0.25">
      <c r="A13" s="402">
        <v>8</v>
      </c>
      <c r="B13" s="402" t="s">
        <v>818</v>
      </c>
      <c r="C13" s="402" t="s">
        <v>101</v>
      </c>
      <c r="D13" s="402" t="s">
        <v>1032</v>
      </c>
      <c r="E13" s="403" t="s">
        <v>1030</v>
      </c>
      <c r="F13" s="690">
        <v>4.7359999999999998</v>
      </c>
      <c r="G13" s="597">
        <f t="shared" si="0"/>
        <v>4.7359999999999998</v>
      </c>
      <c r="H13" s="404">
        <v>45691</v>
      </c>
      <c r="I13" s="404">
        <v>45738</v>
      </c>
      <c r="J13" s="597">
        <f t="shared" si="1"/>
        <v>4.7359999999999998</v>
      </c>
      <c r="K13" s="404">
        <v>45726</v>
      </c>
      <c r="L13" s="404">
        <v>45739</v>
      </c>
      <c r="M13" s="403" t="s">
        <v>1031</v>
      </c>
      <c r="N13" s="401">
        <v>45717</v>
      </c>
    </row>
    <row r="14" spans="1:14" x14ac:dyDescent="0.25">
      <c r="A14" s="402">
        <v>9</v>
      </c>
      <c r="B14" s="402" t="s">
        <v>1027</v>
      </c>
      <c r="C14" s="402" t="s">
        <v>707</v>
      </c>
      <c r="D14" s="402" t="s">
        <v>1032</v>
      </c>
      <c r="E14" s="403" t="s">
        <v>1029</v>
      </c>
      <c r="F14" s="690">
        <v>4.444</v>
      </c>
      <c r="G14" s="597">
        <f t="shared" si="0"/>
        <v>4.444</v>
      </c>
      <c r="H14" s="404">
        <v>45728</v>
      </c>
      <c r="I14" s="404">
        <v>45739</v>
      </c>
      <c r="J14" s="597">
        <f t="shared" si="1"/>
        <v>4.444</v>
      </c>
      <c r="K14" s="404">
        <v>45733</v>
      </c>
      <c r="L14" s="404">
        <v>45740</v>
      </c>
      <c r="M14" s="403" t="s">
        <v>1031</v>
      </c>
      <c r="N14" s="401">
        <v>45717</v>
      </c>
    </row>
    <row r="15" spans="1:14" x14ac:dyDescent="0.25">
      <c r="A15" s="402">
        <v>10</v>
      </c>
      <c r="B15" s="402" t="s">
        <v>91</v>
      </c>
      <c r="C15" s="402" t="s">
        <v>92</v>
      </c>
      <c r="D15" s="402" t="s">
        <v>1032</v>
      </c>
      <c r="E15" s="403" t="s">
        <v>1029</v>
      </c>
      <c r="F15" s="690">
        <v>3.2269999999999999</v>
      </c>
      <c r="G15" s="597">
        <f t="shared" si="0"/>
        <v>3.2269999999999999</v>
      </c>
      <c r="H15" s="404">
        <v>45694</v>
      </c>
      <c r="I15" s="404">
        <v>45707</v>
      </c>
      <c r="J15" s="597">
        <f t="shared" si="1"/>
        <v>3.2269999999999999</v>
      </c>
      <c r="K15" s="404">
        <v>45778</v>
      </c>
      <c r="L15" s="404">
        <v>45782</v>
      </c>
      <c r="M15" s="403" t="s">
        <v>1031</v>
      </c>
      <c r="N15" s="401">
        <v>45778</v>
      </c>
    </row>
    <row r="16" spans="1:14" x14ac:dyDescent="0.25">
      <c r="A16" s="402">
        <v>11</v>
      </c>
      <c r="B16" s="402" t="s">
        <v>707</v>
      </c>
      <c r="C16" s="402" t="s">
        <v>710</v>
      </c>
      <c r="D16" s="402" t="s">
        <v>1032</v>
      </c>
      <c r="E16" s="403" t="s">
        <v>1029</v>
      </c>
      <c r="F16" s="690">
        <v>1.0489999999999999</v>
      </c>
      <c r="G16" s="597">
        <f t="shared" si="0"/>
        <v>1.0489999999999999</v>
      </c>
      <c r="H16" s="404">
        <v>45749</v>
      </c>
      <c r="I16" s="404">
        <v>45755</v>
      </c>
      <c r="J16" s="597">
        <f t="shared" si="1"/>
        <v>1.0489999999999999</v>
      </c>
      <c r="K16" s="404">
        <v>45751</v>
      </c>
      <c r="L16" s="404">
        <v>45756</v>
      </c>
      <c r="M16" s="403" t="s">
        <v>1031</v>
      </c>
      <c r="N16" s="401">
        <v>45748</v>
      </c>
    </row>
    <row r="17" spans="1:15" ht="14.25" customHeight="1" x14ac:dyDescent="0.25">
      <c r="A17" s="402">
        <v>11</v>
      </c>
      <c r="B17" s="475" t="s">
        <v>853</v>
      </c>
      <c r="C17" s="475" t="s">
        <v>863</v>
      </c>
      <c r="D17" s="402" t="s">
        <v>1032</v>
      </c>
      <c r="E17" s="657" t="s">
        <v>1579</v>
      </c>
      <c r="F17" s="690">
        <v>3.7879999999999998</v>
      </c>
      <c r="G17" s="597">
        <f t="shared" si="0"/>
        <v>3.7879999999999998</v>
      </c>
      <c r="H17" s="404">
        <v>45809</v>
      </c>
      <c r="I17" s="404">
        <v>45829</v>
      </c>
      <c r="J17" s="597">
        <f t="shared" si="1"/>
        <v>3.7879999999999998</v>
      </c>
      <c r="K17" s="404">
        <v>45926</v>
      </c>
      <c r="L17" s="404">
        <v>45930</v>
      </c>
      <c r="M17" s="403" t="s">
        <v>1031</v>
      </c>
      <c r="N17" s="401">
        <v>45901</v>
      </c>
    </row>
    <row r="18" spans="1:15" x14ac:dyDescent="0.25">
      <c r="A18" s="402">
        <v>12</v>
      </c>
      <c r="B18" s="475" t="s">
        <v>850</v>
      </c>
      <c r="C18" s="402" t="s">
        <v>853</v>
      </c>
      <c r="D18" s="402" t="s">
        <v>1032</v>
      </c>
      <c r="E18" s="657" t="s">
        <v>1579</v>
      </c>
      <c r="F18" s="690">
        <v>1.6279999999999999</v>
      </c>
      <c r="G18" s="597">
        <f t="shared" si="0"/>
        <v>1.6279999999999999</v>
      </c>
      <c r="H18" s="404">
        <v>45964</v>
      </c>
      <c r="I18" s="404">
        <v>45969</v>
      </c>
      <c r="J18" s="597">
        <f>G18</f>
        <v>1.6279999999999999</v>
      </c>
      <c r="K18" s="404">
        <v>45982</v>
      </c>
      <c r="L18" s="404">
        <v>45986</v>
      </c>
      <c r="M18" s="657" t="s">
        <v>1621</v>
      </c>
      <c r="N18" s="401">
        <v>45962</v>
      </c>
    </row>
    <row r="19" spans="1:15" x14ac:dyDescent="0.25">
      <c r="A19" s="402">
        <v>13</v>
      </c>
      <c r="B19" s="475" t="s">
        <v>444</v>
      </c>
      <c r="C19" s="475" t="s">
        <v>38</v>
      </c>
      <c r="D19" s="402" t="s">
        <v>1032</v>
      </c>
      <c r="E19" s="403" t="s">
        <v>1610</v>
      </c>
      <c r="F19" s="751">
        <v>3.823</v>
      </c>
      <c r="G19" s="597">
        <f t="shared" si="0"/>
        <v>3.823</v>
      </c>
      <c r="H19" s="404">
        <v>45974</v>
      </c>
      <c r="I19" s="404">
        <v>45979</v>
      </c>
      <c r="J19" s="597">
        <f>G19</f>
        <v>3.823</v>
      </c>
      <c r="K19" s="404">
        <v>46021</v>
      </c>
      <c r="L19" s="404">
        <v>46036</v>
      </c>
      <c r="M19" s="657" t="s">
        <v>1621</v>
      </c>
      <c r="N19" s="401">
        <v>46023</v>
      </c>
      <c r="O19" s="469">
        <v>42</v>
      </c>
    </row>
    <row r="20" spans="1:15" x14ac:dyDescent="0.25">
      <c r="A20" s="402">
        <v>14</v>
      </c>
      <c r="B20" s="475" t="s">
        <v>106</v>
      </c>
      <c r="C20" s="402" t="s">
        <v>850</v>
      </c>
      <c r="D20" s="402" t="s">
        <v>1032</v>
      </c>
      <c r="E20" s="657" t="s">
        <v>1608</v>
      </c>
      <c r="F20" s="690">
        <v>3.6749999999999998</v>
      </c>
      <c r="G20" s="597">
        <f t="shared" si="0"/>
        <v>3.6749999999999998</v>
      </c>
      <c r="H20" s="404">
        <v>45981</v>
      </c>
      <c r="I20" s="404">
        <v>45986</v>
      </c>
      <c r="J20" s="597">
        <f>G20</f>
        <v>3.6749999999999998</v>
      </c>
      <c r="K20" s="404">
        <v>45989</v>
      </c>
      <c r="L20" s="404">
        <v>45991</v>
      </c>
      <c r="M20" s="657" t="s">
        <v>1621</v>
      </c>
      <c r="N20" s="401">
        <v>45962</v>
      </c>
      <c r="O20" s="469">
        <v>62</v>
      </c>
    </row>
    <row r="21" spans="1:15" x14ac:dyDescent="0.25">
      <c r="A21" s="402">
        <v>15</v>
      </c>
      <c r="B21" s="475" t="s">
        <v>624</v>
      </c>
      <c r="C21" s="475" t="s">
        <v>444</v>
      </c>
      <c r="D21" s="402" t="s">
        <v>1032</v>
      </c>
      <c r="E21" s="403" t="s">
        <v>1610</v>
      </c>
      <c r="F21" s="690">
        <v>3.4260000000000002</v>
      </c>
      <c r="G21" s="597">
        <f t="shared" si="0"/>
        <v>3.4260000000000002</v>
      </c>
      <c r="H21" s="404">
        <v>45982</v>
      </c>
      <c r="I21" s="404">
        <v>45989</v>
      </c>
      <c r="J21" s="597">
        <f>G21</f>
        <v>3.4260000000000002</v>
      </c>
      <c r="K21" s="404">
        <v>45989</v>
      </c>
      <c r="L21" s="404">
        <v>45991</v>
      </c>
      <c r="M21" s="657" t="s">
        <v>1621</v>
      </c>
      <c r="N21" s="401">
        <v>45962</v>
      </c>
      <c r="O21" s="469">
        <v>54</v>
      </c>
    </row>
    <row r="22" spans="1:15" x14ac:dyDescent="0.25">
      <c r="A22" s="402">
        <v>16</v>
      </c>
      <c r="B22" s="402" t="s">
        <v>105</v>
      </c>
      <c r="C22" s="402" t="s">
        <v>106</v>
      </c>
      <c r="D22" s="402" t="s">
        <v>1032</v>
      </c>
      <c r="E22" s="657" t="s">
        <v>1608</v>
      </c>
      <c r="F22" s="690">
        <v>4.9660000000000002</v>
      </c>
      <c r="G22" s="597">
        <f t="shared" si="0"/>
        <v>4.9660000000000002</v>
      </c>
      <c r="H22" s="404">
        <v>45999</v>
      </c>
      <c r="I22" s="404">
        <v>46007</v>
      </c>
      <c r="J22" s="597">
        <f>G22</f>
        <v>4.9660000000000002</v>
      </c>
      <c r="K22" s="743">
        <v>46003</v>
      </c>
      <c r="L22" s="743">
        <v>46008</v>
      </c>
      <c r="M22" s="657" t="s">
        <v>1621</v>
      </c>
      <c r="N22" s="401">
        <v>45992</v>
      </c>
      <c r="O22" s="469">
        <v>62</v>
      </c>
    </row>
    <row r="23" spans="1:15" x14ac:dyDescent="0.25">
      <c r="A23" s="402">
        <v>17</v>
      </c>
      <c r="B23" s="475" t="s">
        <v>93</v>
      </c>
      <c r="C23" s="402" t="s">
        <v>94</v>
      </c>
      <c r="D23" s="402" t="s">
        <v>1620</v>
      </c>
      <c r="E23" s="657" t="s">
        <v>1625</v>
      </c>
      <c r="F23" s="690">
        <v>0.22</v>
      </c>
      <c r="G23" s="597">
        <f t="shared" si="0"/>
        <v>0.22</v>
      </c>
      <c r="H23" s="404">
        <f>I23-6</f>
        <v>45981</v>
      </c>
      <c r="I23" s="404">
        <v>45987</v>
      </c>
      <c r="J23" s="597">
        <f t="shared" ref="J23:J32" si="2">G23</f>
        <v>0.22</v>
      </c>
      <c r="K23" s="404">
        <f>L23-6</f>
        <v>45981</v>
      </c>
      <c r="L23" s="404">
        <v>45987</v>
      </c>
      <c r="M23" s="657" t="s">
        <v>1621</v>
      </c>
      <c r="N23" s="401">
        <v>45962</v>
      </c>
    </row>
    <row r="24" spans="1:15" x14ac:dyDescent="0.25">
      <c r="A24" s="402">
        <v>18</v>
      </c>
      <c r="B24" s="475" t="s">
        <v>89</v>
      </c>
      <c r="C24" s="402" t="s">
        <v>90</v>
      </c>
      <c r="D24" s="402" t="s">
        <v>1620</v>
      </c>
      <c r="E24" s="657" t="s">
        <v>1625</v>
      </c>
      <c r="F24" s="690">
        <v>0.19908000000000001</v>
      </c>
      <c r="G24" s="597">
        <f t="shared" si="0"/>
        <v>0.19908000000000001</v>
      </c>
      <c r="H24" s="404">
        <v>45997</v>
      </c>
      <c r="I24" s="404">
        <v>46002</v>
      </c>
      <c r="J24" s="597">
        <f t="shared" si="2"/>
        <v>0.19908000000000001</v>
      </c>
      <c r="K24" s="404">
        <v>45997</v>
      </c>
      <c r="L24" s="404">
        <v>46002</v>
      </c>
      <c r="M24" s="657" t="s">
        <v>1621</v>
      </c>
      <c r="N24" s="401">
        <v>45992</v>
      </c>
      <c r="O24" s="469">
        <v>18</v>
      </c>
    </row>
    <row r="25" spans="1:15" x14ac:dyDescent="0.25">
      <c r="A25" s="402">
        <v>19</v>
      </c>
      <c r="B25" s="475" t="s">
        <v>104</v>
      </c>
      <c r="C25" s="402" t="s">
        <v>105</v>
      </c>
      <c r="D25" s="402" t="s">
        <v>1032</v>
      </c>
      <c r="E25" s="657" t="s">
        <v>1608</v>
      </c>
      <c r="F25" s="690">
        <v>0.76900000000000002</v>
      </c>
      <c r="G25" s="597">
        <f t="shared" si="0"/>
        <v>0.76900000000000002</v>
      </c>
      <c r="H25" s="404">
        <v>46009</v>
      </c>
      <c r="I25" s="404">
        <v>46015</v>
      </c>
      <c r="J25" s="597">
        <f t="shared" si="2"/>
        <v>0.76900000000000002</v>
      </c>
      <c r="K25" s="404">
        <v>46012</v>
      </c>
      <c r="L25" s="404">
        <v>46016</v>
      </c>
      <c r="M25" s="657" t="s">
        <v>1621</v>
      </c>
      <c r="N25" s="401">
        <v>45992</v>
      </c>
    </row>
    <row r="26" spans="1:15" x14ac:dyDescent="0.25">
      <c r="A26" s="402">
        <v>20</v>
      </c>
      <c r="B26" s="475" t="s">
        <v>102</v>
      </c>
      <c r="C26" s="402" t="s">
        <v>103</v>
      </c>
      <c r="D26" s="402" t="s">
        <v>1032</v>
      </c>
      <c r="E26" s="657" t="s">
        <v>1608</v>
      </c>
      <c r="F26" s="751">
        <v>1.0609999999999999</v>
      </c>
      <c r="G26" s="597">
        <f t="shared" si="0"/>
        <v>1.0609999999999999</v>
      </c>
      <c r="H26" s="404">
        <v>46017</v>
      </c>
      <c r="I26" s="404">
        <v>46019</v>
      </c>
      <c r="J26" s="597">
        <f t="shared" si="2"/>
        <v>1.0609999999999999</v>
      </c>
      <c r="K26" s="404">
        <v>46028</v>
      </c>
      <c r="L26" s="404">
        <v>46030</v>
      </c>
      <c r="M26" s="657" t="s">
        <v>1621</v>
      </c>
      <c r="N26" s="401">
        <v>46023</v>
      </c>
    </row>
    <row r="27" spans="1:15" x14ac:dyDescent="0.25">
      <c r="A27" s="402">
        <v>21</v>
      </c>
      <c r="B27" s="475" t="s">
        <v>103</v>
      </c>
      <c r="C27" s="402" t="s">
        <v>104</v>
      </c>
      <c r="D27" s="402" t="s">
        <v>1620</v>
      </c>
      <c r="E27" s="657" t="s">
        <v>1608</v>
      </c>
      <c r="F27" s="690">
        <v>0.2</v>
      </c>
      <c r="G27" s="597">
        <f t="shared" si="0"/>
        <v>0.2</v>
      </c>
      <c r="H27" s="404">
        <v>46020</v>
      </c>
      <c r="I27" s="404">
        <v>46020</v>
      </c>
      <c r="J27" s="597">
        <f t="shared" si="2"/>
        <v>0.2</v>
      </c>
      <c r="K27" s="404">
        <v>46020</v>
      </c>
      <c r="L27" s="404">
        <v>46020</v>
      </c>
      <c r="M27" s="657" t="s">
        <v>1621</v>
      </c>
      <c r="N27" s="401">
        <v>45992</v>
      </c>
    </row>
    <row r="28" spans="1:15" x14ac:dyDescent="0.25">
      <c r="A28" s="402">
        <v>22</v>
      </c>
      <c r="B28" s="475" t="s">
        <v>101</v>
      </c>
      <c r="C28" s="402" t="s">
        <v>102</v>
      </c>
      <c r="D28" s="402" t="s">
        <v>1620</v>
      </c>
      <c r="E28" s="657" t="s">
        <v>1608</v>
      </c>
      <c r="F28" s="751">
        <v>0.20780000000000001</v>
      </c>
      <c r="G28" s="597">
        <f t="shared" si="0"/>
        <v>0.20780000000000001</v>
      </c>
      <c r="H28" s="404">
        <v>46025</v>
      </c>
      <c r="I28" s="404">
        <v>46025</v>
      </c>
      <c r="J28" s="597">
        <f t="shared" si="2"/>
        <v>0.20780000000000001</v>
      </c>
      <c r="K28" s="404">
        <v>46025</v>
      </c>
      <c r="L28" s="404">
        <v>46025</v>
      </c>
      <c r="M28" s="657" t="s">
        <v>1621</v>
      </c>
      <c r="N28" s="401">
        <v>46023</v>
      </c>
    </row>
    <row r="29" spans="1:15" x14ac:dyDescent="0.25">
      <c r="A29" s="402">
        <v>23</v>
      </c>
      <c r="B29" s="475" t="s">
        <v>38</v>
      </c>
      <c r="C29" s="402" t="s">
        <v>39</v>
      </c>
      <c r="D29" s="402" t="s">
        <v>1620</v>
      </c>
      <c r="E29" s="657" t="s">
        <v>1625</v>
      </c>
      <c r="F29" s="751">
        <v>0.22650000000000001</v>
      </c>
      <c r="G29" s="597">
        <f t="shared" si="0"/>
        <v>0.22650000000000001</v>
      </c>
      <c r="H29" s="404">
        <v>46032</v>
      </c>
      <c r="I29" s="404">
        <v>46038</v>
      </c>
      <c r="J29" s="597">
        <f t="shared" si="2"/>
        <v>0.22650000000000001</v>
      </c>
      <c r="K29" s="404">
        <v>46033</v>
      </c>
      <c r="L29" s="404">
        <v>46038</v>
      </c>
      <c r="M29" s="657" t="s">
        <v>1621</v>
      </c>
      <c r="N29" s="401">
        <v>46023</v>
      </c>
    </row>
    <row r="30" spans="1:15" x14ac:dyDescent="0.25">
      <c r="A30" s="402">
        <v>24</v>
      </c>
      <c r="B30" s="475" t="s">
        <v>94</v>
      </c>
      <c r="C30" s="402" t="s">
        <v>95</v>
      </c>
      <c r="D30" s="402" t="s">
        <v>1032</v>
      </c>
      <c r="E30" s="657" t="s">
        <v>1608</v>
      </c>
      <c r="F30" s="690">
        <v>3.2869999999999999</v>
      </c>
      <c r="G30" s="597">
        <f t="shared" si="0"/>
        <v>3.2869999999999999</v>
      </c>
      <c r="H30" s="404">
        <v>46041</v>
      </c>
      <c r="I30" s="404">
        <v>46046</v>
      </c>
      <c r="J30" s="597">
        <f t="shared" si="2"/>
        <v>3.2869999999999999</v>
      </c>
      <c r="K30" s="404">
        <v>46051</v>
      </c>
      <c r="L30" s="404">
        <v>46053</v>
      </c>
      <c r="M30" s="657" t="s">
        <v>1621</v>
      </c>
      <c r="N30" s="401">
        <v>46023</v>
      </c>
    </row>
    <row r="31" spans="1:15" x14ac:dyDescent="0.25">
      <c r="A31" s="402">
        <v>25</v>
      </c>
      <c r="B31" s="475" t="s">
        <v>164</v>
      </c>
      <c r="C31" s="475" t="s">
        <v>474</v>
      </c>
      <c r="D31" s="402" t="s">
        <v>1032</v>
      </c>
      <c r="E31" s="657" t="s">
        <v>2272</v>
      </c>
      <c r="F31" s="690">
        <v>4.95</v>
      </c>
      <c r="G31" s="597">
        <f t="shared" si="0"/>
        <v>4.95</v>
      </c>
      <c r="H31" s="404">
        <v>46036</v>
      </c>
      <c r="I31" s="404">
        <v>46044</v>
      </c>
      <c r="J31" s="597">
        <f t="shared" si="2"/>
        <v>4.95</v>
      </c>
      <c r="K31" s="404">
        <v>46058</v>
      </c>
      <c r="L31" s="404">
        <v>46060</v>
      </c>
      <c r="M31" s="657" t="s">
        <v>1621</v>
      </c>
      <c r="N31" s="401">
        <v>46054</v>
      </c>
    </row>
    <row r="32" spans="1:15" x14ac:dyDescent="0.25">
      <c r="A32" s="402">
        <v>26</v>
      </c>
      <c r="B32" s="475" t="s">
        <v>90</v>
      </c>
      <c r="C32" s="402" t="s">
        <v>688</v>
      </c>
      <c r="D32" s="402" t="s">
        <v>1032</v>
      </c>
      <c r="E32" s="657" t="s">
        <v>1657</v>
      </c>
      <c r="F32" s="690">
        <v>4.4770000000000003</v>
      </c>
      <c r="G32" s="597">
        <f t="shared" si="0"/>
        <v>4.4770000000000003</v>
      </c>
      <c r="H32" s="404">
        <v>46048</v>
      </c>
      <c r="I32" s="404">
        <v>46053</v>
      </c>
      <c r="J32" s="597">
        <f t="shared" si="2"/>
        <v>4.4770000000000003</v>
      </c>
      <c r="K32" s="404">
        <v>46050</v>
      </c>
      <c r="L32" s="404">
        <v>46053</v>
      </c>
      <c r="M32" s="657" t="s">
        <v>1621</v>
      </c>
      <c r="N32" s="401">
        <v>46023</v>
      </c>
    </row>
    <row r="33" spans="1:15" s="750" customFormat="1" ht="114.75" x14ac:dyDescent="0.25">
      <c r="A33" s="744">
        <v>27</v>
      </c>
      <c r="B33" s="745" t="s">
        <v>736</v>
      </c>
      <c r="C33" s="744" t="s">
        <v>93</v>
      </c>
      <c r="D33" s="744" t="s">
        <v>1032</v>
      </c>
      <c r="E33" s="746" t="s">
        <v>1608</v>
      </c>
      <c r="F33" s="747">
        <v>3.34</v>
      </c>
      <c r="G33" s="691"/>
      <c r="H33" s="685">
        <v>46065</v>
      </c>
      <c r="I33" s="685"/>
      <c r="J33" s="744"/>
      <c r="K33" s="685"/>
      <c r="L33" s="685"/>
      <c r="M33" s="746" t="s">
        <v>1728</v>
      </c>
      <c r="N33" s="748"/>
      <c r="O33" s="749"/>
    </row>
    <row r="34" spans="1:15" s="750" customFormat="1" x14ac:dyDescent="0.25">
      <c r="A34" s="744">
        <v>28</v>
      </c>
      <c r="B34" s="745" t="s">
        <v>688</v>
      </c>
      <c r="C34" s="744" t="s">
        <v>91</v>
      </c>
      <c r="D34" s="744" t="s">
        <v>1032</v>
      </c>
      <c r="E34" s="746" t="s">
        <v>1657</v>
      </c>
      <c r="F34" s="747">
        <v>0.83</v>
      </c>
      <c r="G34" s="691">
        <f t="shared" ref="G34:G40" si="3">F34</f>
        <v>0.83</v>
      </c>
      <c r="H34" s="685">
        <v>46039</v>
      </c>
      <c r="I34" s="685">
        <v>46042</v>
      </c>
      <c r="J34" s="691">
        <f t="shared" ref="J34:J39" si="4">G34</f>
        <v>0.83</v>
      </c>
      <c r="K34" s="685">
        <v>46042</v>
      </c>
      <c r="L34" s="685">
        <v>46045</v>
      </c>
      <c r="M34" s="746" t="s">
        <v>1621</v>
      </c>
      <c r="N34" s="748">
        <v>46023</v>
      </c>
      <c r="O34" s="749"/>
    </row>
    <row r="35" spans="1:15" s="750" customFormat="1" x14ac:dyDescent="0.25">
      <c r="A35" s="744">
        <v>29</v>
      </c>
      <c r="B35" s="745" t="s">
        <v>95</v>
      </c>
      <c r="C35" s="745" t="s">
        <v>35</v>
      </c>
      <c r="D35" s="744" t="s">
        <v>1620</v>
      </c>
      <c r="E35" s="746" t="s">
        <v>1608</v>
      </c>
      <c r="F35" s="747">
        <v>0.2389</v>
      </c>
      <c r="G35" s="691">
        <f t="shared" si="3"/>
        <v>0.2389</v>
      </c>
      <c r="H35" s="685">
        <v>46050</v>
      </c>
      <c r="I35" s="685">
        <v>46050</v>
      </c>
      <c r="J35" s="691">
        <f t="shared" si="4"/>
        <v>0.2389</v>
      </c>
      <c r="K35" s="685">
        <v>46050</v>
      </c>
      <c r="L35" s="685">
        <v>46050</v>
      </c>
      <c r="M35" s="746" t="s">
        <v>1621</v>
      </c>
      <c r="N35" s="748">
        <v>46023</v>
      </c>
      <c r="O35" s="749"/>
    </row>
    <row r="36" spans="1:15" s="750" customFormat="1" x14ac:dyDescent="0.25">
      <c r="A36" s="744">
        <v>30</v>
      </c>
      <c r="B36" s="745" t="s">
        <v>676</v>
      </c>
      <c r="C36" s="745" t="s">
        <v>89</v>
      </c>
      <c r="D36" s="744" t="s">
        <v>1032</v>
      </c>
      <c r="E36" s="746" t="s">
        <v>1657</v>
      </c>
      <c r="F36" s="747">
        <v>0.70145999999999997</v>
      </c>
      <c r="G36" s="691">
        <f t="shared" si="3"/>
        <v>0.70145999999999997</v>
      </c>
      <c r="H36" s="685">
        <v>46060</v>
      </c>
      <c r="I36" s="685">
        <v>46061</v>
      </c>
      <c r="J36" s="691">
        <f t="shared" si="4"/>
        <v>0.70145999999999997</v>
      </c>
      <c r="K36" s="685">
        <v>46063</v>
      </c>
      <c r="L36" s="685">
        <v>46066</v>
      </c>
      <c r="M36" s="746" t="s">
        <v>1621</v>
      </c>
      <c r="N36" s="748">
        <v>46054</v>
      </c>
      <c r="O36" s="749"/>
    </row>
    <row r="37" spans="1:15" s="750" customFormat="1" x14ac:dyDescent="0.25">
      <c r="A37" s="744">
        <v>31</v>
      </c>
      <c r="B37" s="745" t="s">
        <v>674</v>
      </c>
      <c r="C37" s="745" t="s">
        <v>676</v>
      </c>
      <c r="D37" s="744" t="s">
        <v>1032</v>
      </c>
      <c r="E37" s="746" t="s">
        <v>1657</v>
      </c>
      <c r="F37" s="747">
        <v>0.755</v>
      </c>
      <c r="G37" s="691">
        <f t="shared" si="3"/>
        <v>0.755</v>
      </c>
      <c r="H37" s="685">
        <v>46062</v>
      </c>
      <c r="I37" s="685">
        <v>46065</v>
      </c>
      <c r="J37" s="691">
        <f t="shared" si="4"/>
        <v>0.755</v>
      </c>
      <c r="K37" s="685">
        <v>46070</v>
      </c>
      <c r="L37" s="685">
        <v>46073</v>
      </c>
      <c r="M37" s="746" t="s">
        <v>1621</v>
      </c>
      <c r="N37" s="748">
        <v>46054</v>
      </c>
      <c r="O37" s="749"/>
    </row>
    <row r="38" spans="1:15" s="750" customFormat="1" x14ac:dyDescent="0.25">
      <c r="A38" s="744">
        <v>32</v>
      </c>
      <c r="B38" s="745" t="s">
        <v>672</v>
      </c>
      <c r="C38" s="745" t="s">
        <v>674</v>
      </c>
      <c r="D38" s="744" t="s">
        <v>1032</v>
      </c>
      <c r="E38" s="746" t="s">
        <v>1657</v>
      </c>
      <c r="F38" s="747">
        <v>0.79500000000000004</v>
      </c>
      <c r="G38" s="691">
        <f t="shared" si="3"/>
        <v>0.79500000000000004</v>
      </c>
      <c r="H38" s="685">
        <v>46069</v>
      </c>
      <c r="I38" s="685">
        <v>46072</v>
      </c>
      <c r="J38" s="691">
        <f t="shared" si="4"/>
        <v>0.79500000000000004</v>
      </c>
      <c r="K38" s="685">
        <v>46091</v>
      </c>
      <c r="L38" s="685">
        <v>46094</v>
      </c>
      <c r="M38" s="746" t="s">
        <v>1621</v>
      </c>
      <c r="N38" s="748">
        <v>46082</v>
      </c>
      <c r="O38" s="749"/>
    </row>
    <row r="39" spans="1:15" s="750" customFormat="1" x14ac:dyDescent="0.25">
      <c r="A39" s="744">
        <v>33</v>
      </c>
      <c r="B39" s="745" t="s">
        <v>43</v>
      </c>
      <c r="C39" s="745" t="s">
        <v>44</v>
      </c>
      <c r="D39" s="744" t="s">
        <v>1620</v>
      </c>
      <c r="E39" s="746" t="s">
        <v>1625</v>
      </c>
      <c r="F39" s="747">
        <v>0.21099999999999999</v>
      </c>
      <c r="G39" s="691">
        <f t="shared" si="3"/>
        <v>0.21099999999999999</v>
      </c>
      <c r="H39" s="685">
        <v>46073</v>
      </c>
      <c r="I39" s="685">
        <v>46079</v>
      </c>
      <c r="J39" s="691">
        <f t="shared" si="4"/>
        <v>0.21099999999999999</v>
      </c>
      <c r="K39" s="685">
        <v>46073</v>
      </c>
      <c r="L39" s="685">
        <v>46079</v>
      </c>
      <c r="M39" s="746" t="s">
        <v>1621</v>
      </c>
      <c r="N39" s="748">
        <v>46054</v>
      </c>
      <c r="O39" s="749"/>
    </row>
    <row r="40" spans="1:15" s="750" customFormat="1" x14ac:dyDescent="0.25">
      <c r="A40" s="744">
        <v>34</v>
      </c>
      <c r="B40" s="745" t="s">
        <v>46</v>
      </c>
      <c r="C40" s="745" t="s">
        <v>164</v>
      </c>
      <c r="D40" s="744" t="s">
        <v>1032</v>
      </c>
      <c r="E40" s="746" t="s">
        <v>2272</v>
      </c>
      <c r="F40" s="747">
        <v>4.8940000000000001</v>
      </c>
      <c r="G40" s="691">
        <f t="shared" si="3"/>
        <v>4.8940000000000001</v>
      </c>
      <c r="H40" s="685">
        <v>46090</v>
      </c>
      <c r="I40" s="685">
        <v>46096</v>
      </c>
      <c r="J40" s="691"/>
      <c r="K40" s="685"/>
      <c r="L40" s="685"/>
      <c r="M40" s="746" t="s">
        <v>1659</v>
      </c>
      <c r="N40" s="748"/>
      <c r="O40" s="749"/>
    </row>
    <row r="41" spans="1:15" s="750" customFormat="1" x14ac:dyDescent="0.25">
      <c r="A41" s="744">
        <v>35</v>
      </c>
      <c r="B41" s="745" t="s">
        <v>48</v>
      </c>
      <c r="C41" s="745" t="s">
        <v>491</v>
      </c>
      <c r="D41" s="744" t="s">
        <v>1032</v>
      </c>
      <c r="E41" s="746" t="s">
        <v>2273</v>
      </c>
      <c r="F41" s="747">
        <v>2.0779999999999998</v>
      </c>
      <c r="G41" s="691"/>
      <c r="H41" s="685"/>
      <c r="I41" s="685"/>
      <c r="J41" s="691"/>
      <c r="K41" s="685"/>
      <c r="L41" s="685"/>
      <c r="M41" s="746"/>
      <c r="N41" s="748"/>
      <c r="O41" s="749"/>
    </row>
    <row r="42" spans="1:15" s="750" customFormat="1" x14ac:dyDescent="0.25">
      <c r="A42" s="744">
        <v>36</v>
      </c>
      <c r="B42" s="745" t="s">
        <v>670</v>
      </c>
      <c r="C42" s="745" t="s">
        <v>672</v>
      </c>
      <c r="D42" s="744" t="s">
        <v>1032</v>
      </c>
      <c r="E42" s="746" t="s">
        <v>1657</v>
      </c>
      <c r="F42" s="747">
        <v>0.84</v>
      </c>
      <c r="G42" s="691"/>
      <c r="H42" s="685"/>
      <c r="I42" s="685"/>
      <c r="J42" s="691"/>
      <c r="K42" s="685"/>
      <c r="L42" s="685"/>
      <c r="M42" s="746"/>
      <c r="N42" s="748"/>
      <c r="O42" s="749"/>
    </row>
    <row r="43" spans="1:15" s="750" customFormat="1" x14ac:dyDescent="0.25">
      <c r="A43" s="744"/>
      <c r="B43" s="745"/>
      <c r="C43" s="745"/>
      <c r="D43" s="744"/>
      <c r="E43" s="746"/>
      <c r="F43" s="747"/>
      <c r="G43" s="691"/>
      <c r="H43" s="685"/>
      <c r="I43" s="685"/>
      <c r="J43" s="691"/>
      <c r="K43" s="685"/>
      <c r="L43" s="685"/>
      <c r="M43" s="746"/>
      <c r="N43" s="748"/>
      <c r="O43" s="749"/>
    </row>
    <row r="44" spans="1:15" x14ac:dyDescent="0.25">
      <c r="A44" s="402"/>
      <c r="B44" s="402"/>
      <c r="C44" s="402"/>
      <c r="D44" s="402"/>
      <c r="E44" s="402"/>
      <c r="F44" s="402"/>
      <c r="G44" s="402"/>
      <c r="H44" s="404"/>
      <c r="I44" s="404"/>
      <c r="J44" s="402"/>
      <c r="K44" s="402"/>
      <c r="L44" s="402"/>
      <c r="M44" s="402"/>
      <c r="N44" s="401"/>
    </row>
    <row r="45" spans="1:15" s="396" customFormat="1" x14ac:dyDescent="0.25">
      <c r="A45" s="980" t="s">
        <v>136</v>
      </c>
      <c r="B45" s="981"/>
      <c r="C45" s="981"/>
      <c r="D45" s="981"/>
      <c r="E45" s="982"/>
      <c r="F45" s="722">
        <f>+SUM(F6:F44)</f>
        <v>95.094740000000016</v>
      </c>
      <c r="G45" s="693">
        <f>+SUM(G6:G44)</f>
        <v>88.836740000000006</v>
      </c>
      <c r="H45" s="693"/>
      <c r="I45" s="693"/>
      <c r="J45" s="728">
        <f>+SUM(J6:J44)</f>
        <v>83.942740000000001</v>
      </c>
      <c r="K45" s="406"/>
      <c r="L45" s="406"/>
      <c r="M45" s="406"/>
      <c r="N45" s="406"/>
      <c r="O45" s="687"/>
    </row>
    <row r="46" spans="1:15" x14ac:dyDescent="0.25">
      <c r="J46" s="756"/>
    </row>
    <row r="47" spans="1:15" ht="17.25" x14ac:dyDescent="0.25">
      <c r="F47" s="395" t="s">
        <v>1623</v>
      </c>
      <c r="G47" s="469">
        <f>F45-G45</f>
        <v>6.2580000000000098</v>
      </c>
      <c r="J47" s="692"/>
    </row>
    <row r="48" spans="1:15" x14ac:dyDescent="0.25">
      <c r="F48" s="395" t="s">
        <v>1619</v>
      </c>
      <c r="G48" s="469">
        <f>G45-J45</f>
        <v>4.8940000000000055</v>
      </c>
      <c r="J48" s="395">
        <f>J45-J47</f>
        <v>83.942740000000001</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K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1258</v>
      </c>
      <c r="M1" s="566" t="s">
        <v>1726</v>
      </c>
    </row>
    <row r="2" spans="1:27" x14ac:dyDescent="0.25">
      <c r="A2" s="989" t="s">
        <v>1033</v>
      </c>
      <c r="B2" s="989"/>
      <c r="C2" s="989"/>
      <c r="D2" s="989"/>
      <c r="E2" s="989"/>
      <c r="F2" s="989"/>
      <c r="G2" s="989"/>
      <c r="H2" s="989"/>
      <c r="I2" s="989"/>
      <c r="J2" s="989"/>
      <c r="K2" s="989"/>
      <c r="L2" s="989"/>
      <c r="M2" s="989"/>
      <c r="N2" s="989"/>
      <c r="O2" s="989"/>
      <c r="P2" s="989"/>
      <c r="Q2" s="989"/>
      <c r="R2" s="989"/>
      <c r="S2" s="989"/>
      <c r="T2" s="989"/>
      <c r="U2" s="989"/>
      <c r="V2" s="989"/>
      <c r="W2" s="989"/>
      <c r="X2" s="989"/>
      <c r="Y2" s="989"/>
      <c r="Z2" s="989"/>
      <c r="AA2" s="989"/>
    </row>
    <row r="3" spans="1:27" ht="15.75" customHeight="1" x14ac:dyDescent="0.25">
      <c r="A3" s="992" t="s">
        <v>1146</v>
      </c>
      <c r="B3" s="993"/>
      <c r="C3" s="993"/>
      <c r="D3" s="993"/>
      <c r="E3" s="993"/>
      <c r="F3" s="993"/>
      <c r="G3" s="993"/>
      <c r="H3" s="993"/>
      <c r="I3" s="994"/>
      <c r="J3" s="989" t="s">
        <v>1034</v>
      </c>
      <c r="K3" s="989"/>
      <c r="L3" s="992" t="s">
        <v>1035</v>
      </c>
      <c r="M3" s="993"/>
      <c r="N3" s="993"/>
      <c r="O3" s="994"/>
      <c r="P3" s="992" t="s">
        <v>1036</v>
      </c>
      <c r="Q3" s="993"/>
      <c r="R3" s="993"/>
      <c r="S3" s="993"/>
      <c r="T3" s="994"/>
      <c r="U3" s="992" t="s">
        <v>1037</v>
      </c>
      <c r="V3" s="993"/>
      <c r="W3" s="993"/>
      <c r="X3" s="993"/>
      <c r="Y3" s="993"/>
      <c r="Z3" s="994"/>
      <c r="AA3" s="990" t="s">
        <v>9</v>
      </c>
    </row>
    <row r="4" spans="1:27" ht="78.75" x14ac:dyDescent="0.25">
      <c r="A4" s="569" t="s">
        <v>1038</v>
      </c>
      <c r="B4" s="570" t="s">
        <v>1039</v>
      </c>
      <c r="C4" s="569" t="s">
        <v>4</v>
      </c>
      <c r="D4" s="570" t="s">
        <v>1040</v>
      </c>
      <c r="E4" s="569" t="s">
        <v>1041</v>
      </c>
      <c r="F4" s="569"/>
      <c r="G4" s="569" t="s">
        <v>1042</v>
      </c>
      <c r="H4" s="571" t="s">
        <v>1043</v>
      </c>
      <c r="I4" s="571" t="s">
        <v>1044</v>
      </c>
      <c r="J4" s="571" t="s">
        <v>1045</v>
      </c>
      <c r="K4" s="571" t="s">
        <v>1046</v>
      </c>
      <c r="L4" s="571" t="s">
        <v>1047</v>
      </c>
      <c r="M4" s="571" t="s">
        <v>1725</v>
      </c>
      <c r="N4" s="571" t="s">
        <v>1048</v>
      </c>
      <c r="O4" s="571" t="s">
        <v>1049</v>
      </c>
      <c r="P4" s="571" t="s">
        <v>1050</v>
      </c>
      <c r="Q4" s="571" t="s">
        <v>1051</v>
      </c>
      <c r="R4" s="571" t="s">
        <v>1052</v>
      </c>
      <c r="S4" s="571" t="s">
        <v>1053</v>
      </c>
      <c r="T4" s="571" t="s">
        <v>1054</v>
      </c>
      <c r="U4" s="571" t="s">
        <v>1055</v>
      </c>
      <c r="V4" s="571" t="s">
        <v>1056</v>
      </c>
      <c r="W4" s="571" t="s">
        <v>1057</v>
      </c>
      <c r="X4" s="571" t="s">
        <v>1050</v>
      </c>
      <c r="Y4" s="571" t="s">
        <v>1051</v>
      </c>
      <c r="Z4" s="571" t="s">
        <v>1058</v>
      </c>
      <c r="AA4" s="991"/>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1059</v>
      </c>
      <c r="C6" s="569" t="s">
        <v>1060</v>
      </c>
      <c r="D6" s="683" t="s">
        <v>1061</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83"/>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1062</v>
      </c>
      <c r="D8" s="683" t="s">
        <v>1063</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83"/>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83" t="s">
        <v>1064</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1065</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1066</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1067</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1068</v>
      </c>
      <c r="D60" s="568" t="s">
        <v>1069</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1070</v>
      </c>
      <c r="D62" s="568" t="s">
        <v>1071</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1072</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1073</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1074</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1075</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1076</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1074</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1077</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1078</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1079</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1080</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1081</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1082</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1083</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1084</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1085</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1086</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1087</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1088</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1089</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1090</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1074</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1091</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1092</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1093</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1094</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1095</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1096</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1097</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1098</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1099</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1100</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1101</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1102</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1103</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1104</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1105</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1106</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1107</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1108</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1109</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1110</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1111</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1112</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1113</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1114</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1114</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1114</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1115</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1116</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1117</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1118</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1119</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1120</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1121</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1122</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1123</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1124</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1125</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1126</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1127</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1128</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1129</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1130</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1131</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1132</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1133</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1134</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1135</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1136</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1137</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1138</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1139</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1140</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1141</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1142</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1143</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1144</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1145</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998" t="s">
        <v>19</v>
      </c>
      <c r="B979" s="999"/>
      <c r="C979" s="999"/>
      <c r="D979" s="1000"/>
      <c r="E979" s="784">
        <f>SUM(E5:E978)</f>
        <v>191391.81999999998</v>
      </c>
      <c r="F979" s="785"/>
      <c r="G979" s="786"/>
      <c r="H979" s="784">
        <f>SUM(H5:H978)</f>
        <v>6932340</v>
      </c>
      <c r="I979" s="784">
        <f t="shared" ref="I979:AA979" si="0">SUM(I5:I978)</f>
        <v>192565</v>
      </c>
      <c r="J979" s="784">
        <f>SUM(J5:J978)</f>
        <v>4272</v>
      </c>
      <c r="K979" s="784">
        <f t="shared" si="0"/>
        <v>4876</v>
      </c>
      <c r="L979" s="784">
        <f t="shared" si="0"/>
        <v>1068</v>
      </c>
      <c r="M979" s="784">
        <f t="shared" si="0"/>
        <v>2382</v>
      </c>
      <c r="N979" s="784">
        <f t="shared" si="0"/>
        <v>106</v>
      </c>
      <c r="O979" s="784">
        <f>SUM(O5:O978)</f>
        <v>4</v>
      </c>
      <c r="P979" s="784">
        <f t="shared" si="0"/>
        <v>0</v>
      </c>
      <c r="Q979" s="784">
        <f t="shared" si="0"/>
        <v>0</v>
      </c>
      <c r="R979" s="784">
        <f t="shared" si="0"/>
        <v>19188</v>
      </c>
      <c r="S979" s="784">
        <f t="shared" si="0"/>
        <v>2670</v>
      </c>
      <c r="T979" s="784">
        <f t="shared" si="0"/>
        <v>72</v>
      </c>
      <c r="U979" s="784">
        <f t="shared" si="0"/>
        <v>178</v>
      </c>
      <c r="V979" s="784">
        <f t="shared" si="0"/>
        <v>397</v>
      </c>
      <c r="W979" s="784">
        <f t="shared" si="0"/>
        <v>574</v>
      </c>
      <c r="X979" s="784">
        <f t="shared" si="0"/>
        <v>0</v>
      </c>
      <c r="Y979" s="784">
        <f t="shared" si="0"/>
        <v>0</v>
      </c>
      <c r="Z979" s="784">
        <f t="shared" si="0"/>
        <v>1150</v>
      </c>
      <c r="AA979" s="784">
        <f t="shared" si="0"/>
        <v>0</v>
      </c>
    </row>
    <row r="980" spans="1:27" x14ac:dyDescent="0.25">
      <c r="A980" s="995" t="s">
        <v>1727</v>
      </c>
      <c r="B980" s="995"/>
      <c r="C980" s="995"/>
      <c r="D980" s="995"/>
      <c r="E980" s="995"/>
      <c r="F980" s="995"/>
      <c r="G980" s="995"/>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995" t="s">
        <v>1724</v>
      </c>
      <c r="B981" s="995"/>
      <c r="C981" s="995"/>
      <c r="D981" s="995"/>
      <c r="E981" s="995"/>
      <c r="F981" s="995"/>
      <c r="G981" s="995"/>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80" customFormat="1" x14ac:dyDescent="0.25">
      <c r="A982" s="996" t="s">
        <v>19</v>
      </c>
      <c r="B982" s="996"/>
      <c r="C982" s="996"/>
      <c r="D982" s="996"/>
      <c r="E982" s="996"/>
      <c r="F982" s="996"/>
      <c r="G982" s="996"/>
      <c r="H982" s="782">
        <f>+H980+H981</f>
        <v>0</v>
      </c>
      <c r="I982" s="782">
        <f t="shared" ref="I982:Z982" si="1">+I980+I981</f>
        <v>0</v>
      </c>
      <c r="J982" s="782">
        <f t="shared" si="1"/>
        <v>0</v>
      </c>
      <c r="K982" s="782">
        <f t="shared" si="1"/>
        <v>0</v>
      </c>
      <c r="L982" s="782">
        <f t="shared" si="1"/>
        <v>1104</v>
      </c>
      <c r="M982" s="782">
        <f t="shared" si="1"/>
        <v>2418</v>
      </c>
      <c r="N982" s="782">
        <f t="shared" si="1"/>
        <v>164</v>
      </c>
      <c r="O982" s="782">
        <f t="shared" si="1"/>
        <v>4</v>
      </c>
      <c r="P982" s="782">
        <f t="shared" si="1"/>
        <v>3887</v>
      </c>
      <c r="Q982" s="782">
        <f t="shared" si="1"/>
        <v>1352</v>
      </c>
      <c r="R982" s="782">
        <f t="shared" si="1"/>
        <v>20496</v>
      </c>
      <c r="S982" s="782">
        <f t="shared" si="1"/>
        <v>2647</v>
      </c>
      <c r="T982" s="782">
        <f t="shared" si="1"/>
        <v>77</v>
      </c>
      <c r="U982" s="782">
        <f t="shared" si="1"/>
        <v>185</v>
      </c>
      <c r="V982" s="782">
        <f t="shared" si="1"/>
        <v>657</v>
      </c>
      <c r="W982" s="782">
        <f t="shared" si="1"/>
        <v>578</v>
      </c>
      <c r="X982" s="782">
        <f t="shared" si="1"/>
        <v>174</v>
      </c>
      <c r="Y982" s="782">
        <f t="shared" si="1"/>
        <v>101</v>
      </c>
      <c r="Z982" s="782">
        <f t="shared" si="1"/>
        <v>1200</v>
      </c>
      <c r="AA982" s="783"/>
    </row>
    <row r="984" spans="1:27" x14ac:dyDescent="0.25">
      <c r="A984" s="997" t="s">
        <v>16</v>
      </c>
      <c r="B984" s="997"/>
      <c r="C984" s="997"/>
      <c r="D984" s="997"/>
      <c r="E984" s="997"/>
      <c r="F984" s="997"/>
      <c r="G984" s="997"/>
      <c r="H984" s="781">
        <f>H979-H982</f>
        <v>6932340</v>
      </c>
      <c r="I984" s="781">
        <f t="shared" ref="I984:Z984" si="2">I979-I982</f>
        <v>192565</v>
      </c>
      <c r="J984" s="781">
        <f t="shared" si="2"/>
        <v>4272</v>
      </c>
      <c r="K984" s="781">
        <f t="shared" si="2"/>
        <v>4876</v>
      </c>
      <c r="L984" s="781">
        <f t="shared" si="2"/>
        <v>-36</v>
      </c>
      <c r="M984" s="781">
        <f t="shared" si="2"/>
        <v>-36</v>
      </c>
      <c r="N984" s="781">
        <f t="shared" si="2"/>
        <v>-58</v>
      </c>
      <c r="O984" s="781">
        <f t="shared" si="2"/>
        <v>0</v>
      </c>
      <c r="P984" s="781">
        <f t="shared" si="2"/>
        <v>-3887</v>
      </c>
      <c r="Q984" s="781">
        <f t="shared" si="2"/>
        <v>-1352</v>
      </c>
      <c r="R984" s="781">
        <f t="shared" si="2"/>
        <v>-1308</v>
      </c>
      <c r="S984" s="781">
        <f t="shared" si="2"/>
        <v>23</v>
      </c>
      <c r="T984" s="781">
        <f t="shared" si="2"/>
        <v>-5</v>
      </c>
      <c r="U984" s="781">
        <f t="shared" si="2"/>
        <v>-7</v>
      </c>
      <c r="V984" s="781">
        <f t="shared" si="2"/>
        <v>-260</v>
      </c>
      <c r="W984" s="781">
        <f t="shared" si="2"/>
        <v>-4</v>
      </c>
      <c r="X984" s="781">
        <f t="shared" si="2"/>
        <v>-174</v>
      </c>
      <c r="Y984" s="781">
        <f t="shared" si="2"/>
        <v>-101</v>
      </c>
      <c r="Z984" s="781">
        <f t="shared" si="2"/>
        <v>-50</v>
      </c>
      <c r="AA984" s="781"/>
    </row>
  </sheetData>
  <autoFilter ref="A4:Z981" xr:uid="{00000000-0009-0000-0000-000002000000}"/>
  <mergeCells count="12">
    <mergeCell ref="A980:G980"/>
    <mergeCell ref="A981:G981"/>
    <mergeCell ref="A982:G982"/>
    <mergeCell ref="A984:G984"/>
    <mergeCell ref="A979:D979"/>
    <mergeCell ref="A2:AA2"/>
    <mergeCell ref="J3:K3"/>
    <mergeCell ref="AA3:AA4"/>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1360</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1361</v>
      </c>
      <c r="AP1" s="497">
        <f ca="1">+TODAY()</f>
        <v>46097</v>
      </c>
    </row>
    <row r="2" spans="1:42" s="348" customFormat="1" ht="12.75" customHeight="1" x14ac:dyDescent="0.25">
      <c r="A2" s="1005" t="s">
        <v>301</v>
      </c>
      <c r="B2" s="1005" t="s">
        <v>1356</v>
      </c>
      <c r="C2" s="1009" t="s">
        <v>1362</v>
      </c>
      <c r="D2" s="1010"/>
      <c r="E2" s="1011"/>
      <c r="F2" s="1009" t="s">
        <v>15</v>
      </c>
      <c r="G2" s="1010"/>
      <c r="H2" s="1010"/>
      <c r="I2" s="1010"/>
      <c r="J2" s="1010"/>
      <c r="K2" s="1010"/>
      <c r="L2" s="1010"/>
      <c r="M2" s="1010"/>
      <c r="N2" s="1010"/>
      <c r="O2" s="1010"/>
      <c r="P2" s="1010"/>
      <c r="Q2" s="1010"/>
      <c r="R2" s="1010"/>
      <c r="S2" s="1010"/>
      <c r="T2" s="1010"/>
      <c r="U2" s="1010"/>
      <c r="V2" s="1010"/>
      <c r="W2" s="1010"/>
      <c r="X2" s="1010"/>
      <c r="Y2" s="1010"/>
      <c r="Z2" s="1010"/>
      <c r="AA2" s="1010"/>
      <c r="AB2" s="1010"/>
      <c r="AC2" s="1010"/>
      <c r="AD2" s="1010"/>
      <c r="AE2" s="1010"/>
      <c r="AF2" s="1010"/>
      <c r="AG2" s="1010"/>
      <c r="AH2" s="1010"/>
      <c r="AI2" s="1010"/>
      <c r="AJ2" s="1010"/>
      <c r="AK2" s="1005" t="s">
        <v>1365</v>
      </c>
      <c r="AL2" s="1005" t="s">
        <v>1363</v>
      </c>
      <c r="AM2" s="1003" t="s">
        <v>6</v>
      </c>
      <c r="AN2" s="1005" t="s">
        <v>1357</v>
      </c>
      <c r="AO2" s="1007" t="s">
        <v>1165</v>
      </c>
      <c r="AP2" s="1005" t="s">
        <v>1364</v>
      </c>
    </row>
    <row r="3" spans="1:42" ht="53.25" x14ac:dyDescent="0.2">
      <c r="A3" s="1006"/>
      <c r="B3" s="1006"/>
      <c r="C3" s="484" t="s">
        <v>1164</v>
      </c>
      <c r="D3" s="484" t="s">
        <v>119</v>
      </c>
      <c r="E3" s="484" t="s">
        <v>1281</v>
      </c>
      <c r="F3" s="628">
        <v>45870</v>
      </c>
      <c r="G3" s="628">
        <v>45871</v>
      </c>
      <c r="H3" s="628">
        <v>45872</v>
      </c>
      <c r="I3" s="628">
        <v>45873</v>
      </c>
      <c r="J3" s="628">
        <v>45874</v>
      </c>
      <c r="K3" s="628">
        <v>45875</v>
      </c>
      <c r="L3" s="628">
        <v>45876</v>
      </c>
      <c r="M3" s="628">
        <v>45877</v>
      </c>
      <c r="N3" s="628">
        <v>45878</v>
      </c>
      <c r="O3" s="628">
        <v>45879</v>
      </c>
      <c r="P3" s="628">
        <v>45880</v>
      </c>
      <c r="Q3" s="628">
        <v>45881</v>
      </c>
      <c r="R3" s="628">
        <v>45882</v>
      </c>
      <c r="S3" s="628">
        <v>45883</v>
      </c>
      <c r="T3" s="628">
        <v>45884</v>
      </c>
      <c r="U3" s="628">
        <v>45885</v>
      </c>
      <c r="V3" s="628">
        <v>45886</v>
      </c>
      <c r="W3" s="628">
        <v>45887</v>
      </c>
      <c r="X3" s="628">
        <v>45888</v>
      </c>
      <c r="Y3" s="628">
        <v>45889</v>
      </c>
      <c r="Z3" s="628">
        <v>45890</v>
      </c>
      <c r="AA3" s="628">
        <v>45891</v>
      </c>
      <c r="AB3" s="628">
        <v>45892</v>
      </c>
      <c r="AC3" s="628">
        <v>45893</v>
      </c>
      <c r="AD3" s="628">
        <v>45894</v>
      </c>
      <c r="AE3" s="628">
        <v>45895</v>
      </c>
      <c r="AF3" s="628">
        <v>45896</v>
      </c>
      <c r="AG3" s="628">
        <v>45897</v>
      </c>
      <c r="AH3" s="628">
        <v>45898</v>
      </c>
      <c r="AI3" s="628">
        <v>45899</v>
      </c>
      <c r="AJ3" s="628">
        <v>45900</v>
      </c>
      <c r="AK3" s="1006"/>
      <c r="AL3" s="1006"/>
      <c r="AM3" s="1004"/>
      <c r="AN3" s="1006"/>
      <c r="AO3" s="1008"/>
      <c r="AP3" s="1006"/>
    </row>
    <row r="4" spans="1:42" x14ac:dyDescent="0.2">
      <c r="A4" s="482"/>
      <c r="B4" s="482"/>
      <c r="C4" s="492"/>
      <c r="D4" s="492"/>
      <c r="E4" s="607"/>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01"/>
    </row>
    <row r="5" spans="1:42" x14ac:dyDescent="0.2">
      <c r="A5" s="482"/>
      <c r="B5" s="482"/>
      <c r="C5" s="492"/>
      <c r="D5" s="492"/>
      <c r="E5" s="607"/>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02"/>
    </row>
    <row r="6" spans="1:42" x14ac:dyDescent="0.2">
      <c r="A6" s="482"/>
      <c r="B6" s="482"/>
      <c r="C6" s="492"/>
      <c r="D6" s="492"/>
      <c r="E6" s="607">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34"/>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1258</v>
      </c>
    </row>
    <row r="2" spans="1:16" x14ac:dyDescent="0.25">
      <c r="A2" s="348" t="s">
        <v>1224</v>
      </c>
    </row>
    <row r="3" spans="1:16" ht="15" customHeight="1" x14ac:dyDescent="0.25">
      <c r="A3" s="1014" t="s">
        <v>1147</v>
      </c>
      <c r="B3" s="1014"/>
      <c r="C3" s="1014"/>
      <c r="D3" s="1014"/>
      <c r="E3" s="1014"/>
      <c r="F3" s="1014"/>
      <c r="G3" s="1014"/>
      <c r="H3" s="1014"/>
      <c r="I3" s="1014"/>
      <c r="J3" s="1014"/>
      <c r="K3" s="1014"/>
      <c r="L3" s="1014"/>
      <c r="M3" s="1014"/>
      <c r="N3" s="1014"/>
      <c r="O3" s="1014"/>
      <c r="P3" s="1014"/>
    </row>
    <row r="4" spans="1:16" x14ac:dyDescent="0.25">
      <c r="A4" s="1014" t="s">
        <v>22</v>
      </c>
      <c r="B4" s="1014" t="s">
        <v>13</v>
      </c>
      <c r="C4" s="1014"/>
      <c r="D4" s="1014" t="s">
        <v>7</v>
      </c>
      <c r="E4" s="1014" t="s">
        <v>14</v>
      </c>
      <c r="F4" s="1013" t="s">
        <v>1148</v>
      </c>
      <c r="G4" s="1013"/>
      <c r="H4" s="1013"/>
      <c r="I4" s="1013"/>
      <c r="J4" s="1014" t="s">
        <v>11</v>
      </c>
      <c r="K4" s="1014"/>
      <c r="L4" s="1014"/>
      <c r="M4" s="1014"/>
      <c r="N4" s="1015" t="s">
        <v>1155</v>
      </c>
      <c r="O4" s="1015" t="s">
        <v>1149</v>
      </c>
      <c r="P4" s="1015" t="s">
        <v>1150</v>
      </c>
    </row>
    <row r="5" spans="1:16" ht="25.5" x14ac:dyDescent="0.25">
      <c r="A5" s="1014"/>
      <c r="B5" s="409" t="s">
        <v>118</v>
      </c>
      <c r="C5" s="408" t="s">
        <v>119</v>
      </c>
      <c r="D5" s="1014"/>
      <c r="E5" s="1014"/>
      <c r="F5" s="408" t="s">
        <v>14</v>
      </c>
      <c r="G5" s="408" t="s">
        <v>6</v>
      </c>
      <c r="H5" s="408" t="s">
        <v>5</v>
      </c>
      <c r="I5" s="408" t="s">
        <v>9</v>
      </c>
      <c r="J5" s="408" t="s">
        <v>14</v>
      </c>
      <c r="K5" s="408" t="s">
        <v>6</v>
      </c>
      <c r="L5" s="408" t="s">
        <v>5</v>
      </c>
      <c r="M5" s="408" t="s">
        <v>9</v>
      </c>
      <c r="N5" s="1016"/>
      <c r="O5" s="1016"/>
      <c r="P5" s="1016"/>
    </row>
    <row r="6" spans="1:16" x14ac:dyDescent="0.25">
      <c r="A6" s="410">
        <v>1</v>
      </c>
      <c r="B6" s="410" t="s">
        <v>35</v>
      </c>
      <c r="C6" s="410" t="s">
        <v>757</v>
      </c>
      <c r="D6" s="411" t="s">
        <v>1152</v>
      </c>
      <c r="E6" s="742">
        <v>3.3370000000000002</v>
      </c>
      <c r="F6" s="742">
        <f>E6</f>
        <v>3.3370000000000002</v>
      </c>
      <c r="G6" s="412">
        <v>45698</v>
      </c>
      <c r="H6" s="412">
        <v>45699</v>
      </c>
      <c r="I6" s="412"/>
      <c r="J6" s="742">
        <f>E6</f>
        <v>3.3370000000000002</v>
      </c>
      <c r="K6" s="412">
        <f>G6</f>
        <v>45698</v>
      </c>
      <c r="L6" s="412">
        <f>H6</f>
        <v>45699</v>
      </c>
      <c r="M6" s="413" t="s">
        <v>1031</v>
      </c>
      <c r="N6" s="733">
        <v>45689</v>
      </c>
      <c r="O6" s="415">
        <v>45721</v>
      </c>
      <c r="P6" s="416" t="s">
        <v>1151</v>
      </c>
    </row>
    <row r="7" spans="1:16" x14ac:dyDescent="0.25">
      <c r="A7" s="410">
        <v>2</v>
      </c>
      <c r="B7" s="410" t="s">
        <v>757</v>
      </c>
      <c r="C7" s="410" t="s">
        <v>97</v>
      </c>
      <c r="D7" s="411" t="s">
        <v>1152</v>
      </c>
      <c r="E7" s="742">
        <v>3.778</v>
      </c>
      <c r="F7" s="742">
        <f t="shared" ref="F7:F27" si="0">E7</f>
        <v>3.778</v>
      </c>
      <c r="G7" s="412">
        <v>45700</v>
      </c>
      <c r="H7" s="412">
        <v>45701</v>
      </c>
      <c r="I7" s="412"/>
      <c r="J7" s="742">
        <f t="shared" ref="J7:J27" si="1">E7</f>
        <v>3.778</v>
      </c>
      <c r="K7" s="412">
        <f t="shared" ref="K7:K17" si="2">G7</f>
        <v>45700</v>
      </c>
      <c r="L7" s="412">
        <f t="shared" ref="L7:L16" si="3">H7</f>
        <v>45701</v>
      </c>
      <c r="M7" s="417" t="s">
        <v>1031</v>
      </c>
      <c r="N7" s="733">
        <v>45689</v>
      </c>
      <c r="O7" s="415">
        <v>45714</v>
      </c>
      <c r="P7" s="416" t="s">
        <v>1151</v>
      </c>
    </row>
    <row r="8" spans="1:16" x14ac:dyDescent="0.25">
      <c r="A8" s="410">
        <v>3</v>
      </c>
      <c r="B8" s="410" t="s">
        <v>97</v>
      </c>
      <c r="C8" s="410" t="s">
        <v>98</v>
      </c>
      <c r="D8" s="411" t="s">
        <v>1152</v>
      </c>
      <c r="E8" s="742">
        <v>4.8769999999999998</v>
      </c>
      <c r="F8" s="742">
        <f t="shared" si="0"/>
        <v>4.8769999999999998</v>
      </c>
      <c r="G8" s="412">
        <v>45703</v>
      </c>
      <c r="H8" s="412">
        <v>45704</v>
      </c>
      <c r="I8" s="412"/>
      <c r="J8" s="742">
        <f t="shared" si="1"/>
        <v>4.8769999999999998</v>
      </c>
      <c r="K8" s="412">
        <f t="shared" si="2"/>
        <v>45703</v>
      </c>
      <c r="L8" s="412">
        <f t="shared" si="3"/>
        <v>45704</v>
      </c>
      <c r="M8" s="417" t="s">
        <v>1031</v>
      </c>
      <c r="N8" s="733">
        <v>45689</v>
      </c>
      <c r="O8" s="418"/>
      <c r="P8" s="416"/>
    </row>
    <row r="9" spans="1:16" x14ac:dyDescent="0.25">
      <c r="A9" s="410">
        <v>4</v>
      </c>
      <c r="B9" s="410" t="s">
        <v>98</v>
      </c>
      <c r="C9" s="410" t="s">
        <v>99</v>
      </c>
      <c r="D9" s="411" t="s">
        <v>1152</v>
      </c>
      <c r="E9" s="742">
        <v>4.5679999999999996</v>
      </c>
      <c r="F9" s="742">
        <f t="shared" si="0"/>
        <v>4.5679999999999996</v>
      </c>
      <c r="G9" s="412">
        <v>45707</v>
      </c>
      <c r="H9" s="412">
        <v>45707</v>
      </c>
      <c r="I9" s="410"/>
      <c r="J9" s="742">
        <f t="shared" si="1"/>
        <v>4.5679999999999996</v>
      </c>
      <c r="K9" s="412">
        <f t="shared" si="2"/>
        <v>45707</v>
      </c>
      <c r="L9" s="412">
        <f t="shared" si="3"/>
        <v>45707</v>
      </c>
      <c r="M9" s="413" t="s">
        <v>1031</v>
      </c>
      <c r="N9" s="733">
        <v>45689</v>
      </c>
      <c r="O9" s="415">
        <v>45715</v>
      </c>
      <c r="P9" s="416" t="s">
        <v>1151</v>
      </c>
    </row>
    <row r="10" spans="1:16" x14ac:dyDescent="0.25">
      <c r="A10" s="410">
        <v>5</v>
      </c>
      <c r="B10" s="410" t="s">
        <v>99</v>
      </c>
      <c r="C10" s="410" t="s">
        <v>100</v>
      </c>
      <c r="D10" s="411" t="s">
        <v>1152</v>
      </c>
      <c r="E10" s="742">
        <v>4.8630000000000004</v>
      </c>
      <c r="F10" s="742">
        <f t="shared" si="0"/>
        <v>4.8630000000000004</v>
      </c>
      <c r="G10" s="412">
        <v>45711</v>
      </c>
      <c r="H10" s="412">
        <v>45712</v>
      </c>
      <c r="I10" s="410"/>
      <c r="J10" s="742">
        <f t="shared" si="1"/>
        <v>4.8630000000000004</v>
      </c>
      <c r="K10" s="412">
        <f t="shared" si="2"/>
        <v>45711</v>
      </c>
      <c r="L10" s="412">
        <f t="shared" si="3"/>
        <v>45712</v>
      </c>
      <c r="M10" s="413" t="s">
        <v>1031</v>
      </c>
      <c r="N10" s="733">
        <v>45689</v>
      </c>
      <c r="O10" s="418"/>
      <c r="P10" s="416"/>
    </row>
    <row r="11" spans="1:16" x14ac:dyDescent="0.25">
      <c r="A11" s="410">
        <v>6</v>
      </c>
      <c r="B11" s="410" t="s">
        <v>100</v>
      </c>
      <c r="C11" s="410" t="s">
        <v>806</v>
      </c>
      <c r="D11" s="411" t="s">
        <v>1152</v>
      </c>
      <c r="E11" s="742">
        <v>3.7109999999999999</v>
      </c>
      <c r="F11" s="742">
        <f t="shared" si="0"/>
        <v>3.7109999999999999</v>
      </c>
      <c r="G11" s="412">
        <v>45717</v>
      </c>
      <c r="H11" s="412">
        <v>45718</v>
      </c>
      <c r="I11" s="410"/>
      <c r="J11" s="742">
        <f t="shared" si="1"/>
        <v>3.7109999999999999</v>
      </c>
      <c r="K11" s="412">
        <f t="shared" si="2"/>
        <v>45717</v>
      </c>
      <c r="L11" s="412">
        <f t="shared" si="3"/>
        <v>45718</v>
      </c>
      <c r="M11" s="413" t="s">
        <v>1031</v>
      </c>
      <c r="N11" s="414">
        <v>45717</v>
      </c>
      <c r="O11" s="418"/>
      <c r="P11" s="416"/>
    </row>
    <row r="12" spans="1:16" x14ac:dyDescent="0.25">
      <c r="A12" s="410">
        <v>7</v>
      </c>
      <c r="B12" s="410" t="s">
        <v>806</v>
      </c>
      <c r="C12" s="410" t="s">
        <v>818</v>
      </c>
      <c r="D12" s="411" t="s">
        <v>1152</v>
      </c>
      <c r="E12" s="742">
        <v>4.9180000000000001</v>
      </c>
      <c r="F12" s="742">
        <f t="shared" si="0"/>
        <v>4.9180000000000001</v>
      </c>
      <c r="G12" s="412">
        <v>45719</v>
      </c>
      <c r="H12" s="412">
        <v>45719</v>
      </c>
      <c r="I12" s="410"/>
      <c r="J12" s="742">
        <f t="shared" si="1"/>
        <v>4.9180000000000001</v>
      </c>
      <c r="K12" s="412">
        <f t="shared" si="2"/>
        <v>45719</v>
      </c>
      <c r="L12" s="412">
        <f t="shared" si="3"/>
        <v>45719</v>
      </c>
      <c r="M12" s="413" t="s">
        <v>1031</v>
      </c>
      <c r="N12" s="414">
        <v>45717</v>
      </c>
      <c r="O12" s="418"/>
      <c r="P12" s="416"/>
    </row>
    <row r="13" spans="1:16" x14ac:dyDescent="0.25">
      <c r="A13" s="410">
        <v>8</v>
      </c>
      <c r="B13" s="410" t="s">
        <v>707</v>
      </c>
      <c r="C13" s="410" t="s">
        <v>710</v>
      </c>
      <c r="D13" s="411" t="s">
        <v>1152</v>
      </c>
      <c r="E13" s="742">
        <v>1.0489999999999999</v>
      </c>
      <c r="F13" s="742">
        <f t="shared" si="0"/>
        <v>1.0489999999999999</v>
      </c>
      <c r="G13" s="412">
        <v>45861</v>
      </c>
      <c r="H13" s="412">
        <v>45862</v>
      </c>
      <c r="I13" s="410"/>
      <c r="J13" s="742">
        <f t="shared" si="1"/>
        <v>1.0489999999999999</v>
      </c>
      <c r="K13" s="412">
        <f t="shared" si="2"/>
        <v>45861</v>
      </c>
      <c r="L13" s="412">
        <f t="shared" si="3"/>
        <v>45862</v>
      </c>
      <c r="M13" s="413" t="s">
        <v>1031</v>
      </c>
      <c r="N13" s="414">
        <v>45839</v>
      </c>
      <c r="O13" s="413"/>
      <c r="P13" s="413"/>
    </row>
    <row r="14" spans="1:16" x14ac:dyDescent="0.25">
      <c r="A14" s="410">
        <v>9</v>
      </c>
      <c r="B14" s="627" t="s">
        <v>92</v>
      </c>
      <c r="C14" s="410" t="s">
        <v>707</v>
      </c>
      <c r="D14" s="411" t="s">
        <v>1152</v>
      </c>
      <c r="E14" s="742">
        <v>4.444</v>
      </c>
      <c r="F14" s="742">
        <f t="shared" si="0"/>
        <v>4.444</v>
      </c>
      <c r="G14" s="412">
        <v>45864</v>
      </c>
      <c r="H14" s="412">
        <v>45864</v>
      </c>
      <c r="I14" s="410"/>
      <c r="J14" s="742">
        <f t="shared" si="1"/>
        <v>4.444</v>
      </c>
      <c r="K14" s="412">
        <f t="shared" si="2"/>
        <v>45864</v>
      </c>
      <c r="L14" s="412">
        <f t="shared" si="3"/>
        <v>45864</v>
      </c>
      <c r="M14" s="413" t="s">
        <v>1031</v>
      </c>
      <c r="N14" s="414">
        <v>45839</v>
      </c>
      <c r="O14" s="413"/>
      <c r="P14" s="413"/>
    </row>
    <row r="15" spans="1:16" x14ac:dyDescent="0.25">
      <c r="A15" s="410">
        <v>10</v>
      </c>
      <c r="B15" s="627" t="s">
        <v>688</v>
      </c>
      <c r="C15" s="627" t="s">
        <v>91</v>
      </c>
      <c r="D15" s="411" t="s">
        <v>1152</v>
      </c>
      <c r="E15" s="742">
        <v>0.83099999999999996</v>
      </c>
      <c r="F15" s="742">
        <f t="shared" si="0"/>
        <v>0.83099999999999996</v>
      </c>
      <c r="G15" s="412">
        <v>45871</v>
      </c>
      <c r="H15" s="412">
        <v>45874</v>
      </c>
      <c r="I15" s="410"/>
      <c r="J15" s="742">
        <f t="shared" si="1"/>
        <v>0.83099999999999996</v>
      </c>
      <c r="K15" s="412">
        <f t="shared" si="2"/>
        <v>45871</v>
      </c>
      <c r="L15" s="412">
        <f t="shared" si="3"/>
        <v>45874</v>
      </c>
      <c r="M15" s="413" t="s">
        <v>1031</v>
      </c>
      <c r="N15" s="414">
        <v>45870</v>
      </c>
      <c r="O15" s="413"/>
      <c r="P15" s="413"/>
    </row>
    <row r="16" spans="1:16" x14ac:dyDescent="0.25">
      <c r="A16" s="410">
        <v>11</v>
      </c>
      <c r="B16" s="627" t="s">
        <v>91</v>
      </c>
      <c r="C16" s="410" t="s">
        <v>92</v>
      </c>
      <c r="D16" s="411" t="s">
        <v>1152</v>
      </c>
      <c r="E16" s="742">
        <v>3.2269999999999999</v>
      </c>
      <c r="F16" s="742">
        <f t="shared" si="0"/>
        <v>3.2269999999999999</v>
      </c>
      <c r="G16" s="412">
        <v>45879</v>
      </c>
      <c r="H16" s="412">
        <v>45883</v>
      </c>
      <c r="I16" s="410"/>
      <c r="J16" s="742">
        <f t="shared" si="1"/>
        <v>3.2269999999999999</v>
      </c>
      <c r="K16" s="412">
        <f t="shared" si="2"/>
        <v>45879</v>
      </c>
      <c r="L16" s="412">
        <f t="shared" si="3"/>
        <v>45883</v>
      </c>
      <c r="M16" s="413" t="s">
        <v>1031</v>
      </c>
      <c r="N16" s="414">
        <v>45870</v>
      </c>
      <c r="O16" s="413"/>
      <c r="P16" s="413"/>
    </row>
    <row r="17" spans="1:16" x14ac:dyDescent="0.25">
      <c r="A17" s="410">
        <v>12</v>
      </c>
      <c r="B17" s="410" t="s">
        <v>105</v>
      </c>
      <c r="C17" s="410" t="s">
        <v>106</v>
      </c>
      <c r="D17" s="411" t="s">
        <v>1152</v>
      </c>
      <c r="E17" s="742">
        <v>4.9660000000000002</v>
      </c>
      <c r="F17" s="742">
        <f t="shared" si="0"/>
        <v>4.9660000000000002</v>
      </c>
      <c r="G17" s="412">
        <v>46008</v>
      </c>
      <c r="H17" s="412">
        <v>46008</v>
      </c>
      <c r="I17" s="410"/>
      <c r="J17" s="742">
        <f t="shared" si="1"/>
        <v>4.9660000000000002</v>
      </c>
      <c r="K17" s="412">
        <f t="shared" si="2"/>
        <v>46008</v>
      </c>
      <c r="L17" s="412">
        <v>46009</v>
      </c>
      <c r="M17" s="413" t="s">
        <v>1031</v>
      </c>
      <c r="N17" s="414">
        <v>45992</v>
      </c>
      <c r="O17" s="413"/>
      <c r="P17" s="413"/>
    </row>
    <row r="18" spans="1:16" x14ac:dyDescent="0.25">
      <c r="A18" s="410">
        <v>13</v>
      </c>
      <c r="B18" s="627" t="s">
        <v>106</v>
      </c>
      <c r="C18" s="410" t="s">
        <v>850</v>
      </c>
      <c r="D18" s="411" t="s">
        <v>1152</v>
      </c>
      <c r="E18" s="742">
        <v>3.6749999999999998</v>
      </c>
      <c r="F18" s="742">
        <f t="shared" si="0"/>
        <v>3.6749999999999998</v>
      </c>
      <c r="G18" s="412">
        <v>46011</v>
      </c>
      <c r="H18" s="412">
        <v>46011</v>
      </c>
      <c r="I18" s="410"/>
      <c r="J18" s="742">
        <f t="shared" si="1"/>
        <v>3.6749999999999998</v>
      </c>
      <c r="K18" s="412">
        <v>46012</v>
      </c>
      <c r="L18" s="412">
        <v>46012</v>
      </c>
      <c r="M18" s="413" t="s">
        <v>1031</v>
      </c>
      <c r="N18" s="414">
        <v>45992</v>
      </c>
      <c r="O18" s="413"/>
      <c r="P18" s="413"/>
    </row>
    <row r="19" spans="1:16" x14ac:dyDescent="0.25">
      <c r="A19" s="410">
        <v>14</v>
      </c>
      <c r="B19" s="410" t="s">
        <v>850</v>
      </c>
      <c r="C19" s="410" t="s">
        <v>853</v>
      </c>
      <c r="D19" s="411" t="s">
        <v>1152</v>
      </c>
      <c r="E19" s="742">
        <v>1.6279999999999999</v>
      </c>
      <c r="F19" s="742">
        <f t="shared" si="0"/>
        <v>1.6279999999999999</v>
      </c>
      <c r="G19" s="412">
        <v>46014</v>
      </c>
      <c r="H19" s="412">
        <v>46014</v>
      </c>
      <c r="I19" s="410"/>
      <c r="J19" s="742">
        <f t="shared" si="1"/>
        <v>1.6279999999999999</v>
      </c>
      <c r="K19" s="412">
        <v>46015</v>
      </c>
      <c r="L19" s="412">
        <v>46015</v>
      </c>
      <c r="M19" s="413" t="s">
        <v>1031</v>
      </c>
      <c r="N19" s="414">
        <v>45992</v>
      </c>
      <c r="O19" s="413"/>
      <c r="P19" s="413"/>
    </row>
    <row r="20" spans="1:16" x14ac:dyDescent="0.25">
      <c r="A20" s="410">
        <v>15</v>
      </c>
      <c r="B20" s="410" t="s">
        <v>853</v>
      </c>
      <c r="C20" s="410" t="s">
        <v>863</v>
      </c>
      <c r="D20" s="411" t="s">
        <v>1152</v>
      </c>
      <c r="E20" s="742">
        <v>3.7879999999999998</v>
      </c>
      <c r="F20" s="742">
        <f t="shared" si="0"/>
        <v>3.7879999999999998</v>
      </c>
      <c r="G20" s="412">
        <v>46015</v>
      </c>
      <c r="H20" s="412">
        <v>46015</v>
      </c>
      <c r="I20" s="410"/>
      <c r="J20" s="742">
        <f t="shared" si="1"/>
        <v>3.7879999999999998</v>
      </c>
      <c r="K20" s="412">
        <v>46015</v>
      </c>
      <c r="L20" s="412">
        <v>46015</v>
      </c>
      <c r="M20" s="413" t="s">
        <v>1031</v>
      </c>
      <c r="N20" s="414">
        <v>45992</v>
      </c>
      <c r="O20" s="413"/>
      <c r="P20" s="413"/>
    </row>
    <row r="21" spans="1:16" x14ac:dyDescent="0.25">
      <c r="A21" s="410">
        <v>16</v>
      </c>
      <c r="B21" s="410" t="s">
        <v>818</v>
      </c>
      <c r="C21" s="410" t="s">
        <v>101</v>
      </c>
      <c r="D21" s="411" t="s">
        <v>1152</v>
      </c>
      <c r="E21" s="742">
        <v>4.7358000000000002</v>
      </c>
      <c r="F21" s="742">
        <f t="shared" si="0"/>
        <v>4.7358000000000002</v>
      </c>
      <c r="G21" s="412">
        <v>46026</v>
      </c>
      <c r="H21" s="412">
        <v>46026</v>
      </c>
      <c r="I21" s="410"/>
      <c r="J21" s="742">
        <f t="shared" si="1"/>
        <v>4.7358000000000002</v>
      </c>
      <c r="K21" s="412">
        <v>46026</v>
      </c>
      <c r="L21" s="412">
        <v>46026</v>
      </c>
      <c r="M21" s="413" t="s">
        <v>1031</v>
      </c>
      <c r="N21" s="414">
        <v>46023</v>
      </c>
      <c r="O21" s="413"/>
      <c r="P21" s="413"/>
    </row>
    <row r="22" spans="1:16" x14ac:dyDescent="0.25">
      <c r="A22" s="410">
        <v>17</v>
      </c>
      <c r="B22" s="627" t="s">
        <v>101</v>
      </c>
      <c r="C22" s="627" t="s">
        <v>105</v>
      </c>
      <c r="D22" s="411" t="s">
        <v>1152</v>
      </c>
      <c r="E22" s="742">
        <v>2.2389999999999999</v>
      </c>
      <c r="F22" s="742">
        <f t="shared" si="0"/>
        <v>2.2389999999999999</v>
      </c>
      <c r="G22" s="412">
        <v>46027</v>
      </c>
      <c r="H22" s="412">
        <v>46027</v>
      </c>
      <c r="I22" s="410"/>
      <c r="J22" s="742">
        <f t="shared" si="1"/>
        <v>2.2389999999999999</v>
      </c>
      <c r="K22" s="412">
        <v>46029</v>
      </c>
      <c r="L22" s="412">
        <v>46029</v>
      </c>
      <c r="M22" s="413" t="s">
        <v>1031</v>
      </c>
      <c r="N22" s="414">
        <v>46023</v>
      </c>
      <c r="O22" s="413"/>
      <c r="P22" s="413"/>
    </row>
    <row r="23" spans="1:16" x14ac:dyDescent="0.25">
      <c r="A23" s="410">
        <v>18</v>
      </c>
      <c r="B23" s="410" t="s">
        <v>652</v>
      </c>
      <c r="C23" s="410" t="s">
        <v>444</v>
      </c>
      <c r="D23" s="413" t="s">
        <v>1618</v>
      </c>
      <c r="E23" s="742">
        <v>3.6379999999999999</v>
      </c>
      <c r="F23" s="742">
        <f t="shared" si="0"/>
        <v>3.6379999999999999</v>
      </c>
      <c r="G23" s="412">
        <v>46029</v>
      </c>
      <c r="H23" s="412">
        <v>46029</v>
      </c>
      <c r="I23" s="410"/>
      <c r="J23" s="742">
        <f t="shared" si="1"/>
        <v>3.6379999999999999</v>
      </c>
      <c r="K23" s="412">
        <v>46040</v>
      </c>
      <c r="L23" s="412">
        <v>46041</v>
      </c>
      <c r="M23" s="413" t="s">
        <v>1031</v>
      </c>
      <c r="N23" s="414">
        <v>46023</v>
      </c>
      <c r="O23" s="413"/>
      <c r="P23" s="413"/>
    </row>
    <row r="24" spans="1:16" x14ac:dyDescent="0.25">
      <c r="A24" s="410">
        <v>19</v>
      </c>
      <c r="B24" s="410" t="s">
        <v>90</v>
      </c>
      <c r="C24" s="410" t="s">
        <v>688</v>
      </c>
      <c r="D24" s="411" t="s">
        <v>1152</v>
      </c>
      <c r="E24" s="419">
        <v>4.4770000000000003</v>
      </c>
      <c r="F24" s="419">
        <f t="shared" si="0"/>
        <v>4.4770000000000003</v>
      </c>
      <c r="G24" s="412">
        <v>46058</v>
      </c>
      <c r="H24" s="412">
        <v>46058</v>
      </c>
      <c r="I24" s="410"/>
      <c r="J24" s="742">
        <f t="shared" si="1"/>
        <v>4.4770000000000003</v>
      </c>
      <c r="K24" s="412">
        <v>46058</v>
      </c>
      <c r="L24" s="412">
        <v>46058</v>
      </c>
      <c r="M24" s="413" t="s">
        <v>1031</v>
      </c>
      <c r="N24" s="414">
        <v>46054</v>
      </c>
      <c r="O24" s="413"/>
      <c r="P24" s="413"/>
    </row>
    <row r="25" spans="1:16" x14ac:dyDescent="0.25">
      <c r="A25" s="410">
        <v>20</v>
      </c>
      <c r="B25" s="627" t="s">
        <v>444</v>
      </c>
      <c r="C25" s="627" t="s">
        <v>39</v>
      </c>
      <c r="D25" s="413" t="s">
        <v>1618</v>
      </c>
      <c r="E25" s="419">
        <v>4.05</v>
      </c>
      <c r="F25" s="419">
        <f t="shared" si="0"/>
        <v>4.05</v>
      </c>
      <c r="G25" s="412">
        <v>46059</v>
      </c>
      <c r="H25" s="412">
        <v>46059</v>
      </c>
      <c r="I25" s="410"/>
      <c r="J25" s="742">
        <f t="shared" si="1"/>
        <v>4.05</v>
      </c>
      <c r="K25" s="412">
        <v>46059</v>
      </c>
      <c r="L25" s="412">
        <v>46059</v>
      </c>
      <c r="M25" s="413" t="s">
        <v>1031</v>
      </c>
      <c r="N25" s="414">
        <v>46054</v>
      </c>
      <c r="O25" s="413"/>
      <c r="P25" s="413"/>
    </row>
    <row r="26" spans="1:16" x14ac:dyDescent="0.25">
      <c r="A26" s="410">
        <v>21</v>
      </c>
      <c r="B26" s="627" t="s">
        <v>94</v>
      </c>
      <c r="C26" s="627" t="s">
        <v>35</v>
      </c>
      <c r="D26" s="413" t="s">
        <v>1152</v>
      </c>
      <c r="E26" s="419">
        <v>3.5259999999999998</v>
      </c>
      <c r="F26" s="419">
        <f t="shared" si="0"/>
        <v>3.5259999999999998</v>
      </c>
      <c r="G26" s="412">
        <v>46060</v>
      </c>
      <c r="H26" s="412">
        <v>46060</v>
      </c>
      <c r="I26" s="410"/>
      <c r="J26" s="742">
        <f t="shared" si="1"/>
        <v>3.5259999999999998</v>
      </c>
      <c r="K26" s="412">
        <v>46060</v>
      </c>
      <c r="L26" s="412">
        <v>46060</v>
      </c>
      <c r="M26" s="413" t="s">
        <v>1031</v>
      </c>
      <c r="N26" s="414">
        <v>46054</v>
      </c>
      <c r="O26" s="413"/>
      <c r="P26" s="413"/>
    </row>
    <row r="27" spans="1:16" x14ac:dyDescent="0.25">
      <c r="A27" s="410">
        <v>22</v>
      </c>
      <c r="B27" s="627" t="s">
        <v>164</v>
      </c>
      <c r="C27" s="627" t="s">
        <v>474</v>
      </c>
      <c r="D27" s="413" t="s">
        <v>1152</v>
      </c>
      <c r="E27" s="419">
        <v>4.95</v>
      </c>
      <c r="F27" s="419">
        <f t="shared" si="0"/>
        <v>4.95</v>
      </c>
      <c r="G27" s="412">
        <v>46062</v>
      </c>
      <c r="H27" s="412">
        <v>46062</v>
      </c>
      <c r="I27" s="410"/>
      <c r="J27" s="742">
        <f t="shared" si="1"/>
        <v>4.95</v>
      </c>
      <c r="K27" s="412">
        <v>46062</v>
      </c>
      <c r="L27" s="412">
        <v>46062</v>
      </c>
      <c r="M27" s="413" t="s">
        <v>1031</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12" t="s">
        <v>136</v>
      </c>
      <c r="B30" s="1012"/>
      <c r="C30" s="1012"/>
      <c r="D30" s="420"/>
      <c r="E30" s="860">
        <f>+SUM(E6:E29)</f>
        <v>81.27579999999999</v>
      </c>
      <c r="F30" s="420"/>
      <c r="G30" s="420"/>
      <c r="H30" s="420"/>
      <c r="I30" s="420"/>
      <c r="J30" s="860">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T982"/>
  <sheetViews>
    <sheetView view="pageBreakPreview" zoomScale="95" zoomScaleNormal="95" zoomScaleSheetLayoutView="95" workbookViewId="0">
      <pane xSplit="4" ySplit="11" topLeftCell="P970" activePane="bottomRight" state="frozen"/>
      <selection pane="topRight" activeCell="H1" sqref="H1"/>
      <selection pane="bottomLeft" activeCell="A11" sqref="A11"/>
      <selection pane="bottomRight" activeCell="U982" sqref="U982"/>
    </sheetView>
  </sheetViews>
  <sheetFormatPr defaultRowHeight="12.75" x14ac:dyDescent="0.2"/>
  <cols>
    <col min="1" max="1" width="5.5703125" style="798" customWidth="1"/>
    <col min="2" max="2" width="8.7109375" style="798" customWidth="1"/>
    <col min="3" max="3" width="13.7109375" style="798" customWidth="1"/>
    <col min="4" max="4" width="12" style="798" hidden="1" customWidth="1"/>
    <col min="5" max="5" width="12.28515625" style="798" bestFit="1" customWidth="1"/>
    <col min="6" max="6" width="13.42578125" style="798" bestFit="1" customWidth="1"/>
    <col min="7" max="12" width="6.85546875" style="798" customWidth="1"/>
    <col min="13" max="13" width="11.42578125" style="798" bestFit="1" customWidth="1"/>
    <col min="14" max="15" width="17.7109375" style="798" customWidth="1"/>
    <col min="16" max="16" width="15.5703125" style="798" bestFit="1" customWidth="1"/>
    <col min="17" max="17" width="11.7109375" style="798" bestFit="1" customWidth="1"/>
    <col min="18" max="18" width="11.28515625" style="798" customWidth="1"/>
    <col min="19" max="19" width="11.42578125" style="798" bestFit="1" customWidth="1"/>
    <col min="20" max="20" width="8" style="799" customWidth="1"/>
    <col min="21" max="21" width="42.5703125" style="799" bestFit="1" customWidth="1"/>
    <col min="22" max="22" width="6.5703125" style="798" customWidth="1"/>
    <col min="23" max="23" width="10.7109375" style="798" bestFit="1" customWidth="1"/>
    <col min="24" max="24" width="14" style="798" bestFit="1" customWidth="1"/>
    <col min="25" max="25" width="6.42578125" style="798" bestFit="1" customWidth="1"/>
    <col min="26" max="26" width="7" style="798" customWidth="1"/>
    <col min="27" max="27" width="22.5703125" style="798" bestFit="1" customWidth="1"/>
    <col min="28" max="31" width="11.42578125" style="798" customWidth="1"/>
    <col min="32" max="32" width="31.28515625" style="798" bestFit="1" customWidth="1"/>
    <col min="33" max="34" width="11.42578125" style="798" customWidth="1"/>
    <col min="35" max="35" width="19.140625" style="798" customWidth="1"/>
    <col min="36" max="42" width="11.42578125" style="798" customWidth="1"/>
    <col min="43" max="43" width="9.140625" style="798"/>
    <col min="44" max="46" width="9.140625" style="802"/>
    <col min="47" max="258" width="9.140625" style="798"/>
    <col min="259" max="259" width="5.5703125" style="798" customWidth="1"/>
    <col min="260" max="260" width="8.7109375" style="798" customWidth="1"/>
    <col min="261" max="261" width="9.28515625" style="798" customWidth="1"/>
    <col min="262" max="262" width="11.42578125" style="798" customWidth="1"/>
    <col min="263" max="263" width="14.5703125" style="798" customWidth="1"/>
    <col min="264" max="264" width="9.140625" style="798"/>
    <col min="265" max="265" width="9.28515625" style="798" customWidth="1"/>
    <col min="266" max="269" width="4.7109375" style="798" customWidth="1"/>
    <col min="270" max="270" width="8.140625" style="798" customWidth="1"/>
    <col min="271" max="272" width="9.140625" style="798"/>
    <col min="273" max="273" width="6.5703125" style="798" customWidth="1"/>
    <col min="274" max="279" width="6.28515625" style="798" customWidth="1"/>
    <col min="280" max="281" width="9.140625" style="798"/>
    <col min="282" max="283" width="14.5703125" style="798" customWidth="1"/>
    <col min="284" max="285" width="12" style="798" customWidth="1"/>
    <col min="286" max="286" width="27.28515625" style="798" customWidth="1"/>
    <col min="287" max="287" width="13" style="798" customWidth="1"/>
    <col min="288" max="288" width="9.85546875" style="798" customWidth="1"/>
    <col min="289" max="514" width="9.140625" style="798"/>
    <col min="515" max="515" width="5.5703125" style="798" customWidth="1"/>
    <col min="516" max="516" width="8.7109375" style="798" customWidth="1"/>
    <col min="517" max="517" width="9.28515625" style="798" customWidth="1"/>
    <col min="518" max="518" width="11.42578125" style="798" customWidth="1"/>
    <col min="519" max="519" width="14.5703125" style="798" customWidth="1"/>
    <col min="520" max="520" width="9.140625" style="798"/>
    <col min="521" max="521" width="9.28515625" style="798" customWidth="1"/>
    <col min="522" max="525" width="4.7109375" style="798" customWidth="1"/>
    <col min="526" max="526" width="8.140625" style="798" customWidth="1"/>
    <col min="527" max="528" width="9.140625" style="798"/>
    <col min="529" max="529" width="6.5703125" style="798" customWidth="1"/>
    <col min="530" max="535" width="6.28515625" style="798" customWidth="1"/>
    <col min="536" max="537" width="9.140625" style="798"/>
    <col min="538" max="539" width="14.5703125" style="798" customWidth="1"/>
    <col min="540" max="541" width="12" style="798" customWidth="1"/>
    <col min="542" max="542" width="27.28515625" style="798" customWidth="1"/>
    <col min="543" max="543" width="13" style="798" customWidth="1"/>
    <col min="544" max="544" width="9.85546875" style="798" customWidth="1"/>
    <col min="545" max="770" width="9.140625" style="798"/>
    <col min="771" max="771" width="5.5703125" style="798" customWidth="1"/>
    <col min="772" max="772" width="8.7109375" style="798" customWidth="1"/>
    <col min="773" max="773" width="9.28515625" style="798" customWidth="1"/>
    <col min="774" max="774" width="11.42578125" style="798" customWidth="1"/>
    <col min="775" max="775" width="14.5703125" style="798" customWidth="1"/>
    <col min="776" max="776" width="9.140625" style="798"/>
    <col min="777" max="777" width="9.28515625" style="798" customWidth="1"/>
    <col min="778" max="781" width="4.7109375" style="798" customWidth="1"/>
    <col min="782" max="782" width="8.140625" style="798" customWidth="1"/>
    <col min="783" max="784" width="9.140625" style="798"/>
    <col min="785" max="785" width="6.5703125" style="798" customWidth="1"/>
    <col min="786" max="791" width="6.28515625" style="798" customWidth="1"/>
    <col min="792" max="793" width="9.140625" style="798"/>
    <col min="794" max="795" width="14.5703125" style="798" customWidth="1"/>
    <col min="796" max="797" width="12" style="798" customWidth="1"/>
    <col min="798" max="798" width="27.28515625" style="798" customWidth="1"/>
    <col min="799" max="799" width="13" style="798" customWidth="1"/>
    <col min="800" max="800" width="9.85546875" style="798" customWidth="1"/>
    <col min="801" max="1026" width="9.140625" style="798"/>
    <col min="1027" max="1027" width="5.5703125" style="798" customWidth="1"/>
    <col min="1028" max="1028" width="8.7109375" style="798" customWidth="1"/>
    <col min="1029" max="1029" width="9.28515625" style="798" customWidth="1"/>
    <col min="1030" max="1030" width="11.42578125" style="798" customWidth="1"/>
    <col min="1031" max="1031" width="14.5703125" style="798" customWidth="1"/>
    <col min="1032" max="1032" width="9.140625" style="798"/>
    <col min="1033" max="1033" width="9.28515625" style="798" customWidth="1"/>
    <col min="1034" max="1037" width="4.7109375" style="798" customWidth="1"/>
    <col min="1038" max="1038" width="8.140625" style="798" customWidth="1"/>
    <col min="1039" max="1040" width="9.140625" style="798"/>
    <col min="1041" max="1041" width="6.5703125" style="798" customWidth="1"/>
    <col min="1042" max="1047" width="6.28515625" style="798" customWidth="1"/>
    <col min="1048" max="1049" width="9.140625" style="798"/>
    <col min="1050" max="1051" width="14.5703125" style="798" customWidth="1"/>
    <col min="1052" max="1053" width="12" style="798" customWidth="1"/>
    <col min="1054" max="1054" width="27.28515625" style="798" customWidth="1"/>
    <col min="1055" max="1055" width="13" style="798" customWidth="1"/>
    <col min="1056" max="1056" width="9.85546875" style="798" customWidth="1"/>
    <col min="1057" max="1282" width="9.140625" style="798"/>
    <col min="1283" max="1283" width="5.5703125" style="798" customWidth="1"/>
    <col min="1284" max="1284" width="8.7109375" style="798" customWidth="1"/>
    <col min="1285" max="1285" width="9.28515625" style="798" customWidth="1"/>
    <col min="1286" max="1286" width="11.42578125" style="798" customWidth="1"/>
    <col min="1287" max="1287" width="14.5703125" style="798" customWidth="1"/>
    <col min="1288" max="1288" width="9.140625" style="798"/>
    <col min="1289" max="1289" width="9.28515625" style="798" customWidth="1"/>
    <col min="1290" max="1293" width="4.7109375" style="798" customWidth="1"/>
    <col min="1294" max="1294" width="8.140625" style="798" customWidth="1"/>
    <col min="1295" max="1296" width="9.140625" style="798"/>
    <col min="1297" max="1297" width="6.5703125" style="798" customWidth="1"/>
    <col min="1298" max="1303" width="6.28515625" style="798" customWidth="1"/>
    <col min="1304" max="1305" width="9.140625" style="798"/>
    <col min="1306" max="1307" width="14.5703125" style="798" customWidth="1"/>
    <col min="1308" max="1309" width="12" style="798" customWidth="1"/>
    <col min="1310" max="1310" width="27.28515625" style="798" customWidth="1"/>
    <col min="1311" max="1311" width="13" style="798" customWidth="1"/>
    <col min="1312" max="1312" width="9.85546875" style="798" customWidth="1"/>
    <col min="1313" max="1538" width="9.140625" style="798"/>
    <col min="1539" max="1539" width="5.5703125" style="798" customWidth="1"/>
    <col min="1540" max="1540" width="8.7109375" style="798" customWidth="1"/>
    <col min="1541" max="1541" width="9.28515625" style="798" customWidth="1"/>
    <col min="1542" max="1542" width="11.42578125" style="798" customWidth="1"/>
    <col min="1543" max="1543" width="14.5703125" style="798" customWidth="1"/>
    <col min="1544" max="1544" width="9.140625" style="798"/>
    <col min="1545" max="1545" width="9.28515625" style="798" customWidth="1"/>
    <col min="1546" max="1549" width="4.7109375" style="798" customWidth="1"/>
    <col min="1550" max="1550" width="8.140625" style="798" customWidth="1"/>
    <col min="1551" max="1552" width="9.140625" style="798"/>
    <col min="1553" max="1553" width="6.5703125" style="798" customWidth="1"/>
    <col min="1554" max="1559" width="6.28515625" style="798" customWidth="1"/>
    <col min="1560" max="1561" width="9.140625" style="798"/>
    <col min="1562" max="1563" width="14.5703125" style="798" customWidth="1"/>
    <col min="1564" max="1565" width="12" style="798" customWidth="1"/>
    <col min="1566" max="1566" width="27.28515625" style="798" customWidth="1"/>
    <col min="1567" max="1567" width="13" style="798" customWidth="1"/>
    <col min="1568" max="1568" width="9.85546875" style="798" customWidth="1"/>
    <col min="1569" max="1794" width="9.140625" style="798"/>
    <col min="1795" max="1795" width="5.5703125" style="798" customWidth="1"/>
    <col min="1796" max="1796" width="8.7109375" style="798" customWidth="1"/>
    <col min="1797" max="1797" width="9.28515625" style="798" customWidth="1"/>
    <col min="1798" max="1798" width="11.42578125" style="798" customWidth="1"/>
    <col min="1799" max="1799" width="14.5703125" style="798" customWidth="1"/>
    <col min="1800" max="1800" width="9.140625" style="798"/>
    <col min="1801" max="1801" width="9.28515625" style="798" customWidth="1"/>
    <col min="1802" max="1805" width="4.7109375" style="798" customWidth="1"/>
    <col min="1806" max="1806" width="8.140625" style="798" customWidth="1"/>
    <col min="1807" max="1808" width="9.140625" style="798"/>
    <col min="1809" max="1809" width="6.5703125" style="798" customWidth="1"/>
    <col min="1810" max="1815" width="6.28515625" style="798" customWidth="1"/>
    <col min="1816" max="1817" width="9.140625" style="798"/>
    <col min="1818" max="1819" width="14.5703125" style="798" customWidth="1"/>
    <col min="1820" max="1821" width="12" style="798" customWidth="1"/>
    <col min="1822" max="1822" width="27.28515625" style="798" customWidth="1"/>
    <col min="1823" max="1823" width="13" style="798" customWidth="1"/>
    <col min="1824" max="1824" width="9.85546875" style="798" customWidth="1"/>
    <col min="1825" max="2050" width="9.140625" style="798"/>
    <col min="2051" max="2051" width="5.5703125" style="798" customWidth="1"/>
    <col min="2052" max="2052" width="8.7109375" style="798" customWidth="1"/>
    <col min="2053" max="2053" width="9.28515625" style="798" customWidth="1"/>
    <col min="2054" max="2054" width="11.42578125" style="798" customWidth="1"/>
    <col min="2055" max="2055" width="14.5703125" style="798" customWidth="1"/>
    <col min="2056" max="2056" width="9.140625" style="798"/>
    <col min="2057" max="2057" width="9.28515625" style="798" customWidth="1"/>
    <col min="2058" max="2061" width="4.7109375" style="798" customWidth="1"/>
    <col min="2062" max="2062" width="8.140625" style="798" customWidth="1"/>
    <col min="2063" max="2064" width="9.140625" style="798"/>
    <col min="2065" max="2065" width="6.5703125" style="798" customWidth="1"/>
    <col min="2066" max="2071" width="6.28515625" style="798" customWidth="1"/>
    <col min="2072" max="2073" width="9.140625" style="798"/>
    <col min="2074" max="2075" width="14.5703125" style="798" customWidth="1"/>
    <col min="2076" max="2077" width="12" style="798" customWidth="1"/>
    <col min="2078" max="2078" width="27.28515625" style="798" customWidth="1"/>
    <col min="2079" max="2079" width="13" style="798" customWidth="1"/>
    <col min="2080" max="2080" width="9.85546875" style="798" customWidth="1"/>
    <col min="2081" max="2306" width="9.140625" style="798"/>
    <col min="2307" max="2307" width="5.5703125" style="798" customWidth="1"/>
    <col min="2308" max="2308" width="8.7109375" style="798" customWidth="1"/>
    <col min="2309" max="2309" width="9.28515625" style="798" customWidth="1"/>
    <col min="2310" max="2310" width="11.42578125" style="798" customWidth="1"/>
    <col min="2311" max="2311" width="14.5703125" style="798" customWidth="1"/>
    <col min="2312" max="2312" width="9.140625" style="798"/>
    <col min="2313" max="2313" width="9.28515625" style="798" customWidth="1"/>
    <col min="2314" max="2317" width="4.7109375" style="798" customWidth="1"/>
    <col min="2318" max="2318" width="8.140625" style="798" customWidth="1"/>
    <col min="2319" max="2320" width="9.140625" style="798"/>
    <col min="2321" max="2321" width="6.5703125" style="798" customWidth="1"/>
    <col min="2322" max="2327" width="6.28515625" style="798" customWidth="1"/>
    <col min="2328" max="2329" width="9.140625" style="798"/>
    <col min="2330" max="2331" width="14.5703125" style="798" customWidth="1"/>
    <col min="2332" max="2333" width="12" style="798" customWidth="1"/>
    <col min="2334" max="2334" width="27.28515625" style="798" customWidth="1"/>
    <col min="2335" max="2335" width="13" style="798" customWidth="1"/>
    <col min="2336" max="2336" width="9.85546875" style="798" customWidth="1"/>
    <col min="2337" max="2562" width="9.140625" style="798"/>
    <col min="2563" max="2563" width="5.5703125" style="798" customWidth="1"/>
    <col min="2564" max="2564" width="8.7109375" style="798" customWidth="1"/>
    <col min="2565" max="2565" width="9.28515625" style="798" customWidth="1"/>
    <col min="2566" max="2566" width="11.42578125" style="798" customWidth="1"/>
    <col min="2567" max="2567" width="14.5703125" style="798" customWidth="1"/>
    <col min="2568" max="2568" width="9.140625" style="798"/>
    <col min="2569" max="2569" width="9.28515625" style="798" customWidth="1"/>
    <col min="2570" max="2573" width="4.7109375" style="798" customWidth="1"/>
    <col min="2574" max="2574" width="8.140625" style="798" customWidth="1"/>
    <col min="2575" max="2576" width="9.140625" style="798"/>
    <col min="2577" max="2577" width="6.5703125" style="798" customWidth="1"/>
    <col min="2578" max="2583" width="6.28515625" style="798" customWidth="1"/>
    <col min="2584" max="2585" width="9.140625" style="798"/>
    <col min="2586" max="2587" width="14.5703125" style="798" customWidth="1"/>
    <col min="2588" max="2589" width="12" style="798" customWidth="1"/>
    <col min="2590" max="2590" width="27.28515625" style="798" customWidth="1"/>
    <col min="2591" max="2591" width="13" style="798" customWidth="1"/>
    <col min="2592" max="2592" width="9.85546875" style="798" customWidth="1"/>
    <col min="2593" max="2818" width="9.140625" style="798"/>
    <col min="2819" max="2819" width="5.5703125" style="798" customWidth="1"/>
    <col min="2820" max="2820" width="8.7109375" style="798" customWidth="1"/>
    <col min="2821" max="2821" width="9.28515625" style="798" customWidth="1"/>
    <col min="2822" max="2822" width="11.42578125" style="798" customWidth="1"/>
    <col min="2823" max="2823" width="14.5703125" style="798" customWidth="1"/>
    <col min="2824" max="2824" width="9.140625" style="798"/>
    <col min="2825" max="2825" width="9.28515625" style="798" customWidth="1"/>
    <col min="2826" max="2829" width="4.7109375" style="798" customWidth="1"/>
    <col min="2830" max="2830" width="8.140625" style="798" customWidth="1"/>
    <col min="2831" max="2832" width="9.140625" style="798"/>
    <col min="2833" max="2833" width="6.5703125" style="798" customWidth="1"/>
    <col min="2834" max="2839" width="6.28515625" style="798" customWidth="1"/>
    <col min="2840" max="2841" width="9.140625" style="798"/>
    <col min="2842" max="2843" width="14.5703125" style="798" customWidth="1"/>
    <col min="2844" max="2845" width="12" style="798" customWidth="1"/>
    <col min="2846" max="2846" width="27.28515625" style="798" customWidth="1"/>
    <col min="2847" max="2847" width="13" style="798" customWidth="1"/>
    <col min="2848" max="2848" width="9.85546875" style="798" customWidth="1"/>
    <col min="2849" max="3074" width="9.140625" style="798"/>
    <col min="3075" max="3075" width="5.5703125" style="798" customWidth="1"/>
    <col min="3076" max="3076" width="8.7109375" style="798" customWidth="1"/>
    <col min="3077" max="3077" width="9.28515625" style="798" customWidth="1"/>
    <col min="3078" max="3078" width="11.42578125" style="798" customWidth="1"/>
    <col min="3079" max="3079" width="14.5703125" style="798" customWidth="1"/>
    <col min="3080" max="3080" width="9.140625" style="798"/>
    <col min="3081" max="3081" width="9.28515625" style="798" customWidth="1"/>
    <col min="3082" max="3085" width="4.7109375" style="798" customWidth="1"/>
    <col min="3086" max="3086" width="8.140625" style="798" customWidth="1"/>
    <col min="3087" max="3088" width="9.140625" style="798"/>
    <col min="3089" max="3089" width="6.5703125" style="798" customWidth="1"/>
    <col min="3090" max="3095" width="6.28515625" style="798" customWidth="1"/>
    <col min="3096" max="3097" width="9.140625" style="798"/>
    <col min="3098" max="3099" width="14.5703125" style="798" customWidth="1"/>
    <col min="3100" max="3101" width="12" style="798" customWidth="1"/>
    <col min="3102" max="3102" width="27.28515625" style="798" customWidth="1"/>
    <col min="3103" max="3103" width="13" style="798" customWidth="1"/>
    <col min="3104" max="3104" width="9.85546875" style="798" customWidth="1"/>
    <col min="3105" max="3330" width="9.140625" style="798"/>
    <col min="3331" max="3331" width="5.5703125" style="798" customWidth="1"/>
    <col min="3332" max="3332" width="8.7109375" style="798" customWidth="1"/>
    <col min="3333" max="3333" width="9.28515625" style="798" customWidth="1"/>
    <col min="3334" max="3334" width="11.42578125" style="798" customWidth="1"/>
    <col min="3335" max="3335" width="14.5703125" style="798" customWidth="1"/>
    <col min="3336" max="3336" width="9.140625" style="798"/>
    <col min="3337" max="3337" width="9.28515625" style="798" customWidth="1"/>
    <col min="3338" max="3341" width="4.7109375" style="798" customWidth="1"/>
    <col min="3342" max="3342" width="8.140625" style="798" customWidth="1"/>
    <col min="3343" max="3344" width="9.140625" style="798"/>
    <col min="3345" max="3345" width="6.5703125" style="798" customWidth="1"/>
    <col min="3346" max="3351" width="6.28515625" style="798" customWidth="1"/>
    <col min="3352" max="3353" width="9.140625" style="798"/>
    <col min="3354" max="3355" width="14.5703125" style="798" customWidth="1"/>
    <col min="3356" max="3357" width="12" style="798" customWidth="1"/>
    <col min="3358" max="3358" width="27.28515625" style="798" customWidth="1"/>
    <col min="3359" max="3359" width="13" style="798" customWidth="1"/>
    <col min="3360" max="3360" width="9.85546875" style="798" customWidth="1"/>
    <col min="3361" max="3586" width="9.140625" style="798"/>
    <col min="3587" max="3587" width="5.5703125" style="798" customWidth="1"/>
    <col min="3588" max="3588" width="8.7109375" style="798" customWidth="1"/>
    <col min="3589" max="3589" width="9.28515625" style="798" customWidth="1"/>
    <col min="3590" max="3590" width="11.42578125" style="798" customWidth="1"/>
    <col min="3591" max="3591" width="14.5703125" style="798" customWidth="1"/>
    <col min="3592" max="3592" width="9.140625" style="798"/>
    <col min="3593" max="3593" width="9.28515625" style="798" customWidth="1"/>
    <col min="3594" max="3597" width="4.7109375" style="798" customWidth="1"/>
    <col min="3598" max="3598" width="8.140625" style="798" customWidth="1"/>
    <col min="3599" max="3600" width="9.140625" style="798"/>
    <col min="3601" max="3601" width="6.5703125" style="798" customWidth="1"/>
    <col min="3602" max="3607" width="6.28515625" style="798" customWidth="1"/>
    <col min="3608" max="3609" width="9.140625" style="798"/>
    <col min="3610" max="3611" width="14.5703125" style="798" customWidth="1"/>
    <col min="3612" max="3613" width="12" style="798" customWidth="1"/>
    <col min="3614" max="3614" width="27.28515625" style="798" customWidth="1"/>
    <col min="3615" max="3615" width="13" style="798" customWidth="1"/>
    <col min="3616" max="3616" width="9.85546875" style="798" customWidth="1"/>
    <col min="3617" max="3842" width="9.140625" style="798"/>
    <col min="3843" max="3843" width="5.5703125" style="798" customWidth="1"/>
    <col min="3844" max="3844" width="8.7109375" style="798" customWidth="1"/>
    <col min="3845" max="3845" width="9.28515625" style="798" customWidth="1"/>
    <col min="3846" max="3846" width="11.42578125" style="798" customWidth="1"/>
    <col min="3847" max="3847" width="14.5703125" style="798" customWidth="1"/>
    <col min="3848" max="3848" width="9.140625" style="798"/>
    <col min="3849" max="3849" width="9.28515625" style="798" customWidth="1"/>
    <col min="3850" max="3853" width="4.7109375" style="798" customWidth="1"/>
    <col min="3854" max="3854" width="8.140625" style="798" customWidth="1"/>
    <col min="3855" max="3856" width="9.140625" style="798"/>
    <col min="3857" max="3857" width="6.5703125" style="798" customWidth="1"/>
    <col min="3858" max="3863" width="6.28515625" style="798" customWidth="1"/>
    <col min="3864" max="3865" width="9.140625" style="798"/>
    <col min="3866" max="3867" width="14.5703125" style="798" customWidth="1"/>
    <col min="3868" max="3869" width="12" style="798" customWidth="1"/>
    <col min="3870" max="3870" width="27.28515625" style="798" customWidth="1"/>
    <col min="3871" max="3871" width="13" style="798" customWidth="1"/>
    <col min="3872" max="3872" width="9.85546875" style="798" customWidth="1"/>
    <col min="3873" max="4098" width="9.140625" style="798"/>
    <col min="4099" max="4099" width="5.5703125" style="798" customWidth="1"/>
    <col min="4100" max="4100" width="8.7109375" style="798" customWidth="1"/>
    <col min="4101" max="4101" width="9.28515625" style="798" customWidth="1"/>
    <col min="4102" max="4102" width="11.42578125" style="798" customWidth="1"/>
    <col min="4103" max="4103" width="14.5703125" style="798" customWidth="1"/>
    <col min="4104" max="4104" width="9.140625" style="798"/>
    <col min="4105" max="4105" width="9.28515625" style="798" customWidth="1"/>
    <col min="4106" max="4109" width="4.7109375" style="798" customWidth="1"/>
    <col min="4110" max="4110" width="8.140625" style="798" customWidth="1"/>
    <col min="4111" max="4112" width="9.140625" style="798"/>
    <col min="4113" max="4113" width="6.5703125" style="798" customWidth="1"/>
    <col min="4114" max="4119" width="6.28515625" style="798" customWidth="1"/>
    <col min="4120" max="4121" width="9.140625" style="798"/>
    <col min="4122" max="4123" width="14.5703125" style="798" customWidth="1"/>
    <col min="4124" max="4125" width="12" style="798" customWidth="1"/>
    <col min="4126" max="4126" width="27.28515625" style="798" customWidth="1"/>
    <col min="4127" max="4127" width="13" style="798" customWidth="1"/>
    <col min="4128" max="4128" width="9.85546875" style="798" customWidth="1"/>
    <col min="4129" max="4354" width="9.140625" style="798"/>
    <col min="4355" max="4355" width="5.5703125" style="798" customWidth="1"/>
    <col min="4356" max="4356" width="8.7109375" style="798" customWidth="1"/>
    <col min="4357" max="4357" width="9.28515625" style="798" customWidth="1"/>
    <col min="4358" max="4358" width="11.42578125" style="798" customWidth="1"/>
    <col min="4359" max="4359" width="14.5703125" style="798" customWidth="1"/>
    <col min="4360" max="4360" width="9.140625" style="798"/>
    <col min="4361" max="4361" width="9.28515625" style="798" customWidth="1"/>
    <col min="4362" max="4365" width="4.7109375" style="798" customWidth="1"/>
    <col min="4366" max="4366" width="8.140625" style="798" customWidth="1"/>
    <col min="4367" max="4368" width="9.140625" style="798"/>
    <col min="4369" max="4369" width="6.5703125" style="798" customWidth="1"/>
    <col min="4370" max="4375" width="6.28515625" style="798" customWidth="1"/>
    <col min="4376" max="4377" width="9.140625" style="798"/>
    <col min="4378" max="4379" width="14.5703125" style="798" customWidth="1"/>
    <col min="4380" max="4381" width="12" style="798" customWidth="1"/>
    <col min="4382" max="4382" width="27.28515625" style="798" customWidth="1"/>
    <col min="4383" max="4383" width="13" style="798" customWidth="1"/>
    <col min="4384" max="4384" width="9.85546875" style="798" customWidth="1"/>
    <col min="4385" max="4610" width="9.140625" style="798"/>
    <col min="4611" max="4611" width="5.5703125" style="798" customWidth="1"/>
    <col min="4612" max="4612" width="8.7109375" style="798" customWidth="1"/>
    <col min="4613" max="4613" width="9.28515625" style="798" customWidth="1"/>
    <col min="4614" max="4614" width="11.42578125" style="798" customWidth="1"/>
    <col min="4615" max="4615" width="14.5703125" style="798" customWidth="1"/>
    <col min="4616" max="4616" width="9.140625" style="798"/>
    <col min="4617" max="4617" width="9.28515625" style="798" customWidth="1"/>
    <col min="4618" max="4621" width="4.7109375" style="798" customWidth="1"/>
    <col min="4622" max="4622" width="8.140625" style="798" customWidth="1"/>
    <col min="4623" max="4624" width="9.140625" style="798"/>
    <col min="4625" max="4625" width="6.5703125" style="798" customWidth="1"/>
    <col min="4626" max="4631" width="6.28515625" style="798" customWidth="1"/>
    <col min="4632" max="4633" width="9.140625" style="798"/>
    <col min="4634" max="4635" width="14.5703125" style="798" customWidth="1"/>
    <col min="4636" max="4637" width="12" style="798" customWidth="1"/>
    <col min="4638" max="4638" width="27.28515625" style="798" customWidth="1"/>
    <col min="4639" max="4639" width="13" style="798" customWidth="1"/>
    <col min="4640" max="4640" width="9.85546875" style="798" customWidth="1"/>
    <col min="4641" max="4866" width="9.140625" style="798"/>
    <col min="4867" max="4867" width="5.5703125" style="798" customWidth="1"/>
    <col min="4868" max="4868" width="8.7109375" style="798" customWidth="1"/>
    <col min="4869" max="4869" width="9.28515625" style="798" customWidth="1"/>
    <col min="4870" max="4870" width="11.42578125" style="798" customWidth="1"/>
    <col min="4871" max="4871" width="14.5703125" style="798" customWidth="1"/>
    <col min="4872" max="4872" width="9.140625" style="798"/>
    <col min="4873" max="4873" width="9.28515625" style="798" customWidth="1"/>
    <col min="4874" max="4877" width="4.7109375" style="798" customWidth="1"/>
    <col min="4878" max="4878" width="8.140625" style="798" customWidth="1"/>
    <col min="4879" max="4880" width="9.140625" style="798"/>
    <col min="4881" max="4881" width="6.5703125" style="798" customWidth="1"/>
    <col min="4882" max="4887" width="6.28515625" style="798" customWidth="1"/>
    <col min="4888" max="4889" width="9.140625" style="798"/>
    <col min="4890" max="4891" width="14.5703125" style="798" customWidth="1"/>
    <col min="4892" max="4893" width="12" style="798" customWidth="1"/>
    <col min="4894" max="4894" width="27.28515625" style="798" customWidth="1"/>
    <col min="4895" max="4895" width="13" style="798" customWidth="1"/>
    <col min="4896" max="4896" width="9.85546875" style="798" customWidth="1"/>
    <col min="4897" max="5122" width="9.140625" style="798"/>
    <col min="5123" max="5123" width="5.5703125" style="798" customWidth="1"/>
    <col min="5124" max="5124" width="8.7109375" style="798" customWidth="1"/>
    <col min="5125" max="5125" width="9.28515625" style="798" customWidth="1"/>
    <col min="5126" max="5126" width="11.42578125" style="798" customWidth="1"/>
    <col min="5127" max="5127" width="14.5703125" style="798" customWidth="1"/>
    <col min="5128" max="5128" width="9.140625" style="798"/>
    <col min="5129" max="5129" width="9.28515625" style="798" customWidth="1"/>
    <col min="5130" max="5133" width="4.7109375" style="798" customWidth="1"/>
    <col min="5134" max="5134" width="8.140625" style="798" customWidth="1"/>
    <col min="5135" max="5136" width="9.140625" style="798"/>
    <col min="5137" max="5137" width="6.5703125" style="798" customWidth="1"/>
    <col min="5138" max="5143" width="6.28515625" style="798" customWidth="1"/>
    <col min="5144" max="5145" width="9.140625" style="798"/>
    <col min="5146" max="5147" width="14.5703125" style="798" customWidth="1"/>
    <col min="5148" max="5149" width="12" style="798" customWidth="1"/>
    <col min="5150" max="5150" width="27.28515625" style="798" customWidth="1"/>
    <col min="5151" max="5151" width="13" style="798" customWidth="1"/>
    <col min="5152" max="5152" width="9.85546875" style="798" customWidth="1"/>
    <col min="5153" max="5378" width="9.140625" style="798"/>
    <col min="5379" max="5379" width="5.5703125" style="798" customWidth="1"/>
    <col min="5380" max="5380" width="8.7109375" style="798" customWidth="1"/>
    <col min="5381" max="5381" width="9.28515625" style="798" customWidth="1"/>
    <col min="5382" max="5382" width="11.42578125" style="798" customWidth="1"/>
    <col min="5383" max="5383" width="14.5703125" style="798" customWidth="1"/>
    <col min="5384" max="5384" width="9.140625" style="798"/>
    <col min="5385" max="5385" width="9.28515625" style="798" customWidth="1"/>
    <col min="5386" max="5389" width="4.7109375" style="798" customWidth="1"/>
    <col min="5390" max="5390" width="8.140625" style="798" customWidth="1"/>
    <col min="5391" max="5392" width="9.140625" style="798"/>
    <col min="5393" max="5393" width="6.5703125" style="798" customWidth="1"/>
    <col min="5394" max="5399" width="6.28515625" style="798" customWidth="1"/>
    <col min="5400" max="5401" width="9.140625" style="798"/>
    <col min="5402" max="5403" width="14.5703125" style="798" customWidth="1"/>
    <col min="5404" max="5405" width="12" style="798" customWidth="1"/>
    <col min="5406" max="5406" width="27.28515625" style="798" customWidth="1"/>
    <col min="5407" max="5407" width="13" style="798" customWidth="1"/>
    <col min="5408" max="5408" width="9.85546875" style="798" customWidth="1"/>
    <col min="5409" max="5634" width="9.140625" style="798"/>
    <col min="5635" max="5635" width="5.5703125" style="798" customWidth="1"/>
    <col min="5636" max="5636" width="8.7109375" style="798" customWidth="1"/>
    <col min="5637" max="5637" width="9.28515625" style="798" customWidth="1"/>
    <col min="5638" max="5638" width="11.42578125" style="798" customWidth="1"/>
    <col min="5639" max="5639" width="14.5703125" style="798" customWidth="1"/>
    <col min="5640" max="5640" width="9.140625" style="798"/>
    <col min="5641" max="5641" width="9.28515625" style="798" customWidth="1"/>
    <col min="5642" max="5645" width="4.7109375" style="798" customWidth="1"/>
    <col min="5646" max="5646" width="8.140625" style="798" customWidth="1"/>
    <col min="5647" max="5648" width="9.140625" style="798"/>
    <col min="5649" max="5649" width="6.5703125" style="798" customWidth="1"/>
    <col min="5650" max="5655" width="6.28515625" style="798" customWidth="1"/>
    <col min="5656" max="5657" width="9.140625" style="798"/>
    <col min="5658" max="5659" width="14.5703125" style="798" customWidth="1"/>
    <col min="5660" max="5661" width="12" style="798" customWidth="1"/>
    <col min="5662" max="5662" width="27.28515625" style="798" customWidth="1"/>
    <col min="5663" max="5663" width="13" style="798" customWidth="1"/>
    <col min="5664" max="5664" width="9.85546875" style="798" customWidth="1"/>
    <col min="5665" max="5890" width="9.140625" style="798"/>
    <col min="5891" max="5891" width="5.5703125" style="798" customWidth="1"/>
    <col min="5892" max="5892" width="8.7109375" style="798" customWidth="1"/>
    <col min="5893" max="5893" width="9.28515625" style="798" customWidth="1"/>
    <col min="5894" max="5894" width="11.42578125" style="798" customWidth="1"/>
    <col min="5895" max="5895" width="14.5703125" style="798" customWidth="1"/>
    <col min="5896" max="5896" width="9.140625" style="798"/>
    <col min="5897" max="5897" width="9.28515625" style="798" customWidth="1"/>
    <col min="5898" max="5901" width="4.7109375" style="798" customWidth="1"/>
    <col min="5902" max="5902" width="8.140625" style="798" customWidth="1"/>
    <col min="5903" max="5904" width="9.140625" style="798"/>
    <col min="5905" max="5905" width="6.5703125" style="798" customWidth="1"/>
    <col min="5906" max="5911" width="6.28515625" style="798" customWidth="1"/>
    <col min="5912" max="5913" width="9.140625" style="798"/>
    <col min="5914" max="5915" width="14.5703125" style="798" customWidth="1"/>
    <col min="5916" max="5917" width="12" style="798" customWidth="1"/>
    <col min="5918" max="5918" width="27.28515625" style="798" customWidth="1"/>
    <col min="5919" max="5919" width="13" style="798" customWidth="1"/>
    <col min="5920" max="5920" width="9.85546875" style="798" customWidth="1"/>
    <col min="5921" max="6146" width="9.140625" style="798"/>
    <col min="6147" max="6147" width="5.5703125" style="798" customWidth="1"/>
    <col min="6148" max="6148" width="8.7109375" style="798" customWidth="1"/>
    <col min="6149" max="6149" width="9.28515625" style="798" customWidth="1"/>
    <col min="6150" max="6150" width="11.42578125" style="798" customWidth="1"/>
    <col min="6151" max="6151" width="14.5703125" style="798" customWidth="1"/>
    <col min="6152" max="6152" width="9.140625" style="798"/>
    <col min="6153" max="6153" width="9.28515625" style="798" customWidth="1"/>
    <col min="6154" max="6157" width="4.7109375" style="798" customWidth="1"/>
    <col min="6158" max="6158" width="8.140625" style="798" customWidth="1"/>
    <col min="6159" max="6160" width="9.140625" style="798"/>
    <col min="6161" max="6161" width="6.5703125" style="798" customWidth="1"/>
    <col min="6162" max="6167" width="6.28515625" style="798" customWidth="1"/>
    <col min="6168" max="6169" width="9.140625" style="798"/>
    <col min="6170" max="6171" width="14.5703125" style="798" customWidth="1"/>
    <col min="6172" max="6173" width="12" style="798" customWidth="1"/>
    <col min="6174" max="6174" width="27.28515625" style="798" customWidth="1"/>
    <col min="6175" max="6175" width="13" style="798" customWidth="1"/>
    <col min="6176" max="6176" width="9.85546875" style="798" customWidth="1"/>
    <col min="6177" max="6402" width="9.140625" style="798"/>
    <col min="6403" max="6403" width="5.5703125" style="798" customWidth="1"/>
    <col min="6404" max="6404" width="8.7109375" style="798" customWidth="1"/>
    <col min="6405" max="6405" width="9.28515625" style="798" customWidth="1"/>
    <col min="6406" max="6406" width="11.42578125" style="798" customWidth="1"/>
    <col min="6407" max="6407" width="14.5703125" style="798" customWidth="1"/>
    <col min="6408" max="6408" width="9.140625" style="798"/>
    <col min="6409" max="6409" width="9.28515625" style="798" customWidth="1"/>
    <col min="6410" max="6413" width="4.7109375" style="798" customWidth="1"/>
    <col min="6414" max="6414" width="8.140625" style="798" customWidth="1"/>
    <col min="6415" max="6416" width="9.140625" style="798"/>
    <col min="6417" max="6417" width="6.5703125" style="798" customWidth="1"/>
    <col min="6418" max="6423" width="6.28515625" style="798" customWidth="1"/>
    <col min="6424" max="6425" width="9.140625" style="798"/>
    <col min="6426" max="6427" width="14.5703125" style="798" customWidth="1"/>
    <col min="6428" max="6429" width="12" style="798" customWidth="1"/>
    <col min="6430" max="6430" width="27.28515625" style="798" customWidth="1"/>
    <col min="6431" max="6431" width="13" style="798" customWidth="1"/>
    <col min="6432" max="6432" width="9.85546875" style="798" customWidth="1"/>
    <col min="6433" max="6658" width="9.140625" style="798"/>
    <col min="6659" max="6659" width="5.5703125" style="798" customWidth="1"/>
    <col min="6660" max="6660" width="8.7109375" style="798" customWidth="1"/>
    <col min="6661" max="6661" width="9.28515625" style="798" customWidth="1"/>
    <col min="6662" max="6662" width="11.42578125" style="798" customWidth="1"/>
    <col min="6663" max="6663" width="14.5703125" style="798" customWidth="1"/>
    <col min="6664" max="6664" width="9.140625" style="798"/>
    <col min="6665" max="6665" width="9.28515625" style="798" customWidth="1"/>
    <col min="6666" max="6669" width="4.7109375" style="798" customWidth="1"/>
    <col min="6670" max="6670" width="8.140625" style="798" customWidth="1"/>
    <col min="6671" max="6672" width="9.140625" style="798"/>
    <col min="6673" max="6673" width="6.5703125" style="798" customWidth="1"/>
    <col min="6674" max="6679" width="6.28515625" style="798" customWidth="1"/>
    <col min="6680" max="6681" width="9.140625" style="798"/>
    <col min="6682" max="6683" width="14.5703125" style="798" customWidth="1"/>
    <col min="6684" max="6685" width="12" style="798" customWidth="1"/>
    <col min="6686" max="6686" width="27.28515625" style="798" customWidth="1"/>
    <col min="6687" max="6687" width="13" style="798" customWidth="1"/>
    <col min="6688" max="6688" width="9.85546875" style="798" customWidth="1"/>
    <col min="6689" max="6914" width="9.140625" style="798"/>
    <col min="6915" max="6915" width="5.5703125" style="798" customWidth="1"/>
    <col min="6916" max="6916" width="8.7109375" style="798" customWidth="1"/>
    <col min="6917" max="6917" width="9.28515625" style="798" customWidth="1"/>
    <col min="6918" max="6918" width="11.42578125" style="798" customWidth="1"/>
    <col min="6919" max="6919" width="14.5703125" style="798" customWidth="1"/>
    <col min="6920" max="6920" width="9.140625" style="798"/>
    <col min="6921" max="6921" width="9.28515625" style="798" customWidth="1"/>
    <col min="6922" max="6925" width="4.7109375" style="798" customWidth="1"/>
    <col min="6926" max="6926" width="8.140625" style="798" customWidth="1"/>
    <col min="6927" max="6928" width="9.140625" style="798"/>
    <col min="6929" max="6929" width="6.5703125" style="798" customWidth="1"/>
    <col min="6930" max="6935" width="6.28515625" style="798" customWidth="1"/>
    <col min="6936" max="6937" width="9.140625" style="798"/>
    <col min="6938" max="6939" width="14.5703125" style="798" customWidth="1"/>
    <col min="6940" max="6941" width="12" style="798" customWidth="1"/>
    <col min="6942" max="6942" width="27.28515625" style="798" customWidth="1"/>
    <col min="6943" max="6943" width="13" style="798" customWidth="1"/>
    <col min="6944" max="6944" width="9.85546875" style="798" customWidth="1"/>
    <col min="6945" max="7170" width="9.140625" style="798"/>
    <col min="7171" max="7171" width="5.5703125" style="798" customWidth="1"/>
    <col min="7172" max="7172" width="8.7109375" style="798" customWidth="1"/>
    <col min="7173" max="7173" width="9.28515625" style="798" customWidth="1"/>
    <col min="7174" max="7174" width="11.42578125" style="798" customWidth="1"/>
    <col min="7175" max="7175" width="14.5703125" style="798" customWidth="1"/>
    <col min="7176" max="7176" width="9.140625" style="798"/>
    <col min="7177" max="7177" width="9.28515625" style="798" customWidth="1"/>
    <col min="7178" max="7181" width="4.7109375" style="798" customWidth="1"/>
    <col min="7182" max="7182" width="8.140625" style="798" customWidth="1"/>
    <col min="7183" max="7184" width="9.140625" style="798"/>
    <col min="7185" max="7185" width="6.5703125" style="798" customWidth="1"/>
    <col min="7186" max="7191" width="6.28515625" style="798" customWidth="1"/>
    <col min="7192" max="7193" width="9.140625" style="798"/>
    <col min="7194" max="7195" width="14.5703125" style="798" customWidth="1"/>
    <col min="7196" max="7197" width="12" style="798" customWidth="1"/>
    <col min="7198" max="7198" width="27.28515625" style="798" customWidth="1"/>
    <col min="7199" max="7199" width="13" style="798" customWidth="1"/>
    <col min="7200" max="7200" width="9.85546875" style="798" customWidth="1"/>
    <col min="7201" max="7426" width="9.140625" style="798"/>
    <col min="7427" max="7427" width="5.5703125" style="798" customWidth="1"/>
    <col min="7428" max="7428" width="8.7109375" style="798" customWidth="1"/>
    <col min="7429" max="7429" width="9.28515625" style="798" customWidth="1"/>
    <col min="7430" max="7430" width="11.42578125" style="798" customWidth="1"/>
    <col min="7431" max="7431" width="14.5703125" style="798" customWidth="1"/>
    <col min="7432" max="7432" width="9.140625" style="798"/>
    <col min="7433" max="7433" width="9.28515625" style="798" customWidth="1"/>
    <col min="7434" max="7437" width="4.7109375" style="798" customWidth="1"/>
    <col min="7438" max="7438" width="8.140625" style="798" customWidth="1"/>
    <col min="7439" max="7440" width="9.140625" style="798"/>
    <col min="7441" max="7441" width="6.5703125" style="798" customWidth="1"/>
    <col min="7442" max="7447" width="6.28515625" style="798" customWidth="1"/>
    <col min="7448" max="7449" width="9.140625" style="798"/>
    <col min="7450" max="7451" width="14.5703125" style="798" customWidth="1"/>
    <col min="7452" max="7453" width="12" style="798" customWidth="1"/>
    <col min="7454" max="7454" width="27.28515625" style="798" customWidth="1"/>
    <col min="7455" max="7455" width="13" style="798" customWidth="1"/>
    <col min="7456" max="7456" width="9.85546875" style="798" customWidth="1"/>
    <col min="7457" max="7682" width="9.140625" style="798"/>
    <col min="7683" max="7683" width="5.5703125" style="798" customWidth="1"/>
    <col min="7684" max="7684" width="8.7109375" style="798" customWidth="1"/>
    <col min="7685" max="7685" width="9.28515625" style="798" customWidth="1"/>
    <col min="7686" max="7686" width="11.42578125" style="798" customWidth="1"/>
    <col min="7687" max="7687" width="14.5703125" style="798" customWidth="1"/>
    <col min="7688" max="7688" width="9.140625" style="798"/>
    <col min="7689" max="7689" width="9.28515625" style="798" customWidth="1"/>
    <col min="7690" max="7693" width="4.7109375" style="798" customWidth="1"/>
    <col min="7694" max="7694" width="8.140625" style="798" customWidth="1"/>
    <col min="7695" max="7696" width="9.140625" style="798"/>
    <col min="7697" max="7697" width="6.5703125" style="798" customWidth="1"/>
    <col min="7698" max="7703" width="6.28515625" style="798" customWidth="1"/>
    <col min="7704" max="7705" width="9.140625" style="798"/>
    <col min="7706" max="7707" width="14.5703125" style="798" customWidth="1"/>
    <col min="7708" max="7709" width="12" style="798" customWidth="1"/>
    <col min="7710" max="7710" width="27.28515625" style="798" customWidth="1"/>
    <col min="7711" max="7711" width="13" style="798" customWidth="1"/>
    <col min="7712" max="7712" width="9.85546875" style="798" customWidth="1"/>
    <col min="7713" max="7938" width="9.140625" style="798"/>
    <col min="7939" max="7939" width="5.5703125" style="798" customWidth="1"/>
    <col min="7940" max="7940" width="8.7109375" style="798" customWidth="1"/>
    <col min="7941" max="7941" width="9.28515625" style="798" customWidth="1"/>
    <col min="7942" max="7942" width="11.42578125" style="798" customWidth="1"/>
    <col min="7943" max="7943" width="14.5703125" style="798" customWidth="1"/>
    <col min="7944" max="7944" width="9.140625" style="798"/>
    <col min="7945" max="7945" width="9.28515625" style="798" customWidth="1"/>
    <col min="7946" max="7949" width="4.7109375" style="798" customWidth="1"/>
    <col min="7950" max="7950" width="8.140625" style="798" customWidth="1"/>
    <col min="7951" max="7952" width="9.140625" style="798"/>
    <col min="7953" max="7953" width="6.5703125" style="798" customWidth="1"/>
    <col min="7954" max="7959" width="6.28515625" style="798" customWidth="1"/>
    <col min="7960" max="7961" width="9.140625" style="798"/>
    <col min="7962" max="7963" width="14.5703125" style="798" customWidth="1"/>
    <col min="7964" max="7965" width="12" style="798" customWidth="1"/>
    <col min="7966" max="7966" width="27.28515625" style="798" customWidth="1"/>
    <col min="7967" max="7967" width="13" style="798" customWidth="1"/>
    <col min="7968" max="7968" width="9.85546875" style="798" customWidth="1"/>
    <col min="7969" max="8194" width="9.140625" style="798"/>
    <col min="8195" max="8195" width="5.5703125" style="798" customWidth="1"/>
    <col min="8196" max="8196" width="8.7109375" style="798" customWidth="1"/>
    <col min="8197" max="8197" width="9.28515625" style="798" customWidth="1"/>
    <col min="8198" max="8198" width="11.42578125" style="798" customWidth="1"/>
    <col min="8199" max="8199" width="14.5703125" style="798" customWidth="1"/>
    <col min="8200" max="8200" width="9.140625" style="798"/>
    <col min="8201" max="8201" width="9.28515625" style="798" customWidth="1"/>
    <col min="8202" max="8205" width="4.7109375" style="798" customWidth="1"/>
    <col min="8206" max="8206" width="8.140625" style="798" customWidth="1"/>
    <col min="8207" max="8208" width="9.140625" style="798"/>
    <col min="8209" max="8209" width="6.5703125" style="798" customWidth="1"/>
    <col min="8210" max="8215" width="6.28515625" style="798" customWidth="1"/>
    <col min="8216" max="8217" width="9.140625" style="798"/>
    <col min="8218" max="8219" width="14.5703125" style="798" customWidth="1"/>
    <col min="8220" max="8221" width="12" style="798" customWidth="1"/>
    <col min="8222" max="8222" width="27.28515625" style="798" customWidth="1"/>
    <col min="8223" max="8223" width="13" style="798" customWidth="1"/>
    <col min="8224" max="8224" width="9.85546875" style="798" customWidth="1"/>
    <col min="8225" max="8450" width="9.140625" style="798"/>
    <col min="8451" max="8451" width="5.5703125" style="798" customWidth="1"/>
    <col min="8452" max="8452" width="8.7109375" style="798" customWidth="1"/>
    <col min="8453" max="8453" width="9.28515625" style="798" customWidth="1"/>
    <col min="8454" max="8454" width="11.42578125" style="798" customWidth="1"/>
    <col min="8455" max="8455" width="14.5703125" style="798" customWidth="1"/>
    <col min="8456" max="8456" width="9.140625" style="798"/>
    <col min="8457" max="8457" width="9.28515625" style="798" customWidth="1"/>
    <col min="8458" max="8461" width="4.7109375" style="798" customWidth="1"/>
    <col min="8462" max="8462" width="8.140625" style="798" customWidth="1"/>
    <col min="8463" max="8464" width="9.140625" style="798"/>
    <col min="8465" max="8465" width="6.5703125" style="798" customWidth="1"/>
    <col min="8466" max="8471" width="6.28515625" style="798" customWidth="1"/>
    <col min="8472" max="8473" width="9.140625" style="798"/>
    <col min="8474" max="8475" width="14.5703125" style="798" customWidth="1"/>
    <col min="8476" max="8477" width="12" style="798" customWidth="1"/>
    <col min="8478" max="8478" width="27.28515625" style="798" customWidth="1"/>
    <col min="8479" max="8479" width="13" style="798" customWidth="1"/>
    <col min="8480" max="8480" width="9.85546875" style="798" customWidth="1"/>
    <col min="8481" max="8706" width="9.140625" style="798"/>
    <col min="8707" max="8707" width="5.5703125" style="798" customWidth="1"/>
    <col min="8708" max="8708" width="8.7109375" style="798" customWidth="1"/>
    <col min="8709" max="8709" width="9.28515625" style="798" customWidth="1"/>
    <col min="8710" max="8710" width="11.42578125" style="798" customWidth="1"/>
    <col min="8711" max="8711" width="14.5703125" style="798" customWidth="1"/>
    <col min="8712" max="8712" width="9.140625" style="798"/>
    <col min="8713" max="8713" width="9.28515625" style="798" customWidth="1"/>
    <col min="8714" max="8717" width="4.7109375" style="798" customWidth="1"/>
    <col min="8718" max="8718" width="8.140625" style="798" customWidth="1"/>
    <col min="8719" max="8720" width="9.140625" style="798"/>
    <col min="8721" max="8721" width="6.5703125" style="798" customWidth="1"/>
    <col min="8722" max="8727" width="6.28515625" style="798" customWidth="1"/>
    <col min="8728" max="8729" width="9.140625" style="798"/>
    <col min="8730" max="8731" width="14.5703125" style="798" customWidth="1"/>
    <col min="8732" max="8733" width="12" style="798" customWidth="1"/>
    <col min="8734" max="8734" width="27.28515625" style="798" customWidth="1"/>
    <col min="8735" max="8735" width="13" style="798" customWidth="1"/>
    <col min="8736" max="8736" width="9.85546875" style="798" customWidth="1"/>
    <col min="8737" max="8962" width="9.140625" style="798"/>
    <col min="8963" max="8963" width="5.5703125" style="798" customWidth="1"/>
    <col min="8964" max="8964" width="8.7109375" style="798" customWidth="1"/>
    <col min="8965" max="8965" width="9.28515625" style="798" customWidth="1"/>
    <col min="8966" max="8966" width="11.42578125" style="798" customWidth="1"/>
    <col min="8967" max="8967" width="14.5703125" style="798" customWidth="1"/>
    <col min="8968" max="8968" width="9.140625" style="798"/>
    <col min="8969" max="8969" width="9.28515625" style="798" customWidth="1"/>
    <col min="8970" max="8973" width="4.7109375" style="798" customWidth="1"/>
    <col min="8974" max="8974" width="8.140625" style="798" customWidth="1"/>
    <col min="8975" max="8976" width="9.140625" style="798"/>
    <col min="8977" max="8977" width="6.5703125" style="798" customWidth="1"/>
    <col min="8978" max="8983" width="6.28515625" style="798" customWidth="1"/>
    <col min="8984" max="8985" width="9.140625" style="798"/>
    <col min="8986" max="8987" width="14.5703125" style="798" customWidth="1"/>
    <col min="8988" max="8989" width="12" style="798" customWidth="1"/>
    <col min="8990" max="8990" width="27.28515625" style="798" customWidth="1"/>
    <col min="8991" max="8991" width="13" style="798" customWidth="1"/>
    <col min="8992" max="8992" width="9.85546875" style="798" customWidth="1"/>
    <col min="8993" max="9218" width="9.140625" style="798"/>
    <col min="9219" max="9219" width="5.5703125" style="798" customWidth="1"/>
    <col min="9220" max="9220" width="8.7109375" style="798" customWidth="1"/>
    <col min="9221" max="9221" width="9.28515625" style="798" customWidth="1"/>
    <col min="9222" max="9222" width="11.42578125" style="798" customWidth="1"/>
    <col min="9223" max="9223" width="14.5703125" style="798" customWidth="1"/>
    <col min="9224" max="9224" width="9.140625" style="798"/>
    <col min="9225" max="9225" width="9.28515625" style="798" customWidth="1"/>
    <col min="9226" max="9229" width="4.7109375" style="798" customWidth="1"/>
    <col min="9230" max="9230" width="8.140625" style="798" customWidth="1"/>
    <col min="9231" max="9232" width="9.140625" style="798"/>
    <col min="9233" max="9233" width="6.5703125" style="798" customWidth="1"/>
    <col min="9234" max="9239" width="6.28515625" style="798" customWidth="1"/>
    <col min="9240" max="9241" width="9.140625" style="798"/>
    <col min="9242" max="9243" width="14.5703125" style="798" customWidth="1"/>
    <col min="9244" max="9245" width="12" style="798" customWidth="1"/>
    <col min="9246" max="9246" width="27.28515625" style="798" customWidth="1"/>
    <col min="9247" max="9247" width="13" style="798" customWidth="1"/>
    <col min="9248" max="9248" width="9.85546875" style="798" customWidth="1"/>
    <col min="9249" max="9474" width="9.140625" style="798"/>
    <col min="9475" max="9475" width="5.5703125" style="798" customWidth="1"/>
    <col min="9476" max="9476" width="8.7109375" style="798" customWidth="1"/>
    <col min="9477" max="9477" width="9.28515625" style="798" customWidth="1"/>
    <col min="9478" max="9478" width="11.42578125" style="798" customWidth="1"/>
    <col min="9479" max="9479" width="14.5703125" style="798" customWidth="1"/>
    <col min="9480" max="9480" width="9.140625" style="798"/>
    <col min="9481" max="9481" width="9.28515625" style="798" customWidth="1"/>
    <col min="9482" max="9485" width="4.7109375" style="798" customWidth="1"/>
    <col min="9486" max="9486" width="8.140625" style="798" customWidth="1"/>
    <col min="9487" max="9488" width="9.140625" style="798"/>
    <col min="9489" max="9489" width="6.5703125" style="798" customWidth="1"/>
    <col min="9490" max="9495" width="6.28515625" style="798" customWidth="1"/>
    <col min="9496" max="9497" width="9.140625" style="798"/>
    <col min="9498" max="9499" width="14.5703125" style="798" customWidth="1"/>
    <col min="9500" max="9501" width="12" style="798" customWidth="1"/>
    <col min="9502" max="9502" width="27.28515625" style="798" customWidth="1"/>
    <col min="9503" max="9503" width="13" style="798" customWidth="1"/>
    <col min="9504" max="9504" width="9.85546875" style="798" customWidth="1"/>
    <col min="9505" max="9730" width="9.140625" style="798"/>
    <col min="9731" max="9731" width="5.5703125" style="798" customWidth="1"/>
    <col min="9732" max="9732" width="8.7109375" style="798" customWidth="1"/>
    <col min="9733" max="9733" width="9.28515625" style="798" customWidth="1"/>
    <col min="9734" max="9734" width="11.42578125" style="798" customWidth="1"/>
    <col min="9735" max="9735" width="14.5703125" style="798" customWidth="1"/>
    <col min="9736" max="9736" width="9.140625" style="798"/>
    <col min="9737" max="9737" width="9.28515625" style="798" customWidth="1"/>
    <col min="9738" max="9741" width="4.7109375" style="798" customWidth="1"/>
    <col min="9742" max="9742" width="8.140625" style="798" customWidth="1"/>
    <col min="9743" max="9744" width="9.140625" style="798"/>
    <col min="9745" max="9745" width="6.5703125" style="798" customWidth="1"/>
    <col min="9746" max="9751" width="6.28515625" style="798" customWidth="1"/>
    <col min="9752" max="9753" width="9.140625" style="798"/>
    <col min="9754" max="9755" width="14.5703125" style="798" customWidth="1"/>
    <col min="9756" max="9757" width="12" style="798" customWidth="1"/>
    <col min="9758" max="9758" width="27.28515625" style="798" customWidth="1"/>
    <col min="9759" max="9759" width="13" style="798" customWidth="1"/>
    <col min="9760" max="9760" width="9.85546875" style="798" customWidth="1"/>
    <col min="9761" max="9986" width="9.140625" style="798"/>
    <col min="9987" max="9987" width="5.5703125" style="798" customWidth="1"/>
    <col min="9988" max="9988" width="8.7109375" style="798" customWidth="1"/>
    <col min="9989" max="9989" width="9.28515625" style="798" customWidth="1"/>
    <col min="9990" max="9990" width="11.42578125" style="798" customWidth="1"/>
    <col min="9991" max="9991" width="14.5703125" style="798" customWidth="1"/>
    <col min="9992" max="9992" width="9.140625" style="798"/>
    <col min="9993" max="9993" width="9.28515625" style="798" customWidth="1"/>
    <col min="9994" max="9997" width="4.7109375" style="798" customWidth="1"/>
    <col min="9998" max="9998" width="8.140625" style="798" customWidth="1"/>
    <col min="9999" max="10000" width="9.140625" style="798"/>
    <col min="10001" max="10001" width="6.5703125" style="798" customWidth="1"/>
    <col min="10002" max="10007" width="6.28515625" style="798" customWidth="1"/>
    <col min="10008" max="10009" width="9.140625" style="798"/>
    <col min="10010" max="10011" width="14.5703125" style="798" customWidth="1"/>
    <col min="10012" max="10013" width="12" style="798" customWidth="1"/>
    <col min="10014" max="10014" width="27.28515625" style="798" customWidth="1"/>
    <col min="10015" max="10015" width="13" style="798" customWidth="1"/>
    <col min="10016" max="10016" width="9.85546875" style="798" customWidth="1"/>
    <col min="10017" max="10242" width="9.140625" style="798"/>
    <col min="10243" max="10243" width="5.5703125" style="798" customWidth="1"/>
    <col min="10244" max="10244" width="8.7109375" style="798" customWidth="1"/>
    <col min="10245" max="10245" width="9.28515625" style="798" customWidth="1"/>
    <col min="10246" max="10246" width="11.42578125" style="798" customWidth="1"/>
    <col min="10247" max="10247" width="14.5703125" style="798" customWidth="1"/>
    <col min="10248" max="10248" width="9.140625" style="798"/>
    <col min="10249" max="10249" width="9.28515625" style="798" customWidth="1"/>
    <col min="10250" max="10253" width="4.7109375" style="798" customWidth="1"/>
    <col min="10254" max="10254" width="8.140625" style="798" customWidth="1"/>
    <col min="10255" max="10256" width="9.140625" style="798"/>
    <col min="10257" max="10257" width="6.5703125" style="798" customWidth="1"/>
    <col min="10258" max="10263" width="6.28515625" style="798" customWidth="1"/>
    <col min="10264" max="10265" width="9.140625" style="798"/>
    <col min="10266" max="10267" width="14.5703125" style="798" customWidth="1"/>
    <col min="10268" max="10269" width="12" style="798" customWidth="1"/>
    <col min="10270" max="10270" width="27.28515625" style="798" customWidth="1"/>
    <col min="10271" max="10271" width="13" style="798" customWidth="1"/>
    <col min="10272" max="10272" width="9.85546875" style="798" customWidth="1"/>
    <col min="10273" max="10498" width="9.140625" style="798"/>
    <col min="10499" max="10499" width="5.5703125" style="798" customWidth="1"/>
    <col min="10500" max="10500" width="8.7109375" style="798" customWidth="1"/>
    <col min="10501" max="10501" width="9.28515625" style="798" customWidth="1"/>
    <col min="10502" max="10502" width="11.42578125" style="798" customWidth="1"/>
    <col min="10503" max="10503" width="14.5703125" style="798" customWidth="1"/>
    <col min="10504" max="10504" width="9.140625" style="798"/>
    <col min="10505" max="10505" width="9.28515625" style="798" customWidth="1"/>
    <col min="10506" max="10509" width="4.7109375" style="798" customWidth="1"/>
    <col min="10510" max="10510" width="8.140625" style="798" customWidth="1"/>
    <col min="10511" max="10512" width="9.140625" style="798"/>
    <col min="10513" max="10513" width="6.5703125" style="798" customWidth="1"/>
    <col min="10514" max="10519" width="6.28515625" style="798" customWidth="1"/>
    <col min="10520" max="10521" width="9.140625" style="798"/>
    <col min="10522" max="10523" width="14.5703125" style="798" customWidth="1"/>
    <col min="10524" max="10525" width="12" style="798" customWidth="1"/>
    <col min="10526" max="10526" width="27.28515625" style="798" customWidth="1"/>
    <col min="10527" max="10527" width="13" style="798" customWidth="1"/>
    <col min="10528" max="10528" width="9.85546875" style="798" customWidth="1"/>
    <col min="10529" max="10754" width="9.140625" style="798"/>
    <col min="10755" max="10755" width="5.5703125" style="798" customWidth="1"/>
    <col min="10756" max="10756" width="8.7109375" style="798" customWidth="1"/>
    <col min="10757" max="10757" width="9.28515625" style="798" customWidth="1"/>
    <col min="10758" max="10758" width="11.42578125" style="798" customWidth="1"/>
    <col min="10759" max="10759" width="14.5703125" style="798" customWidth="1"/>
    <col min="10760" max="10760" width="9.140625" style="798"/>
    <col min="10761" max="10761" width="9.28515625" style="798" customWidth="1"/>
    <col min="10762" max="10765" width="4.7109375" style="798" customWidth="1"/>
    <col min="10766" max="10766" width="8.140625" style="798" customWidth="1"/>
    <col min="10767" max="10768" width="9.140625" style="798"/>
    <col min="10769" max="10769" width="6.5703125" style="798" customWidth="1"/>
    <col min="10770" max="10775" width="6.28515625" style="798" customWidth="1"/>
    <col min="10776" max="10777" width="9.140625" style="798"/>
    <col min="10778" max="10779" width="14.5703125" style="798" customWidth="1"/>
    <col min="10780" max="10781" width="12" style="798" customWidth="1"/>
    <col min="10782" max="10782" width="27.28515625" style="798" customWidth="1"/>
    <col min="10783" max="10783" width="13" style="798" customWidth="1"/>
    <col min="10784" max="10784" width="9.85546875" style="798" customWidth="1"/>
    <col min="10785" max="11010" width="9.140625" style="798"/>
    <col min="11011" max="11011" width="5.5703125" style="798" customWidth="1"/>
    <col min="11012" max="11012" width="8.7109375" style="798" customWidth="1"/>
    <col min="11013" max="11013" width="9.28515625" style="798" customWidth="1"/>
    <col min="11014" max="11014" width="11.42578125" style="798" customWidth="1"/>
    <col min="11015" max="11015" width="14.5703125" style="798" customWidth="1"/>
    <col min="11016" max="11016" width="9.140625" style="798"/>
    <col min="11017" max="11017" width="9.28515625" style="798" customWidth="1"/>
    <col min="11018" max="11021" width="4.7109375" style="798" customWidth="1"/>
    <col min="11022" max="11022" width="8.140625" style="798" customWidth="1"/>
    <col min="11023" max="11024" width="9.140625" style="798"/>
    <col min="11025" max="11025" width="6.5703125" style="798" customWidth="1"/>
    <col min="11026" max="11031" width="6.28515625" style="798" customWidth="1"/>
    <col min="11032" max="11033" width="9.140625" style="798"/>
    <col min="11034" max="11035" width="14.5703125" style="798" customWidth="1"/>
    <col min="11036" max="11037" width="12" style="798" customWidth="1"/>
    <col min="11038" max="11038" width="27.28515625" style="798" customWidth="1"/>
    <col min="11039" max="11039" width="13" style="798" customWidth="1"/>
    <col min="11040" max="11040" width="9.85546875" style="798" customWidth="1"/>
    <col min="11041" max="11266" width="9.140625" style="798"/>
    <col min="11267" max="11267" width="5.5703125" style="798" customWidth="1"/>
    <col min="11268" max="11268" width="8.7109375" style="798" customWidth="1"/>
    <col min="11269" max="11269" width="9.28515625" style="798" customWidth="1"/>
    <col min="11270" max="11270" width="11.42578125" style="798" customWidth="1"/>
    <col min="11271" max="11271" width="14.5703125" style="798" customWidth="1"/>
    <col min="11272" max="11272" width="9.140625" style="798"/>
    <col min="11273" max="11273" width="9.28515625" style="798" customWidth="1"/>
    <col min="11274" max="11277" width="4.7109375" style="798" customWidth="1"/>
    <col min="11278" max="11278" width="8.140625" style="798" customWidth="1"/>
    <col min="11279" max="11280" width="9.140625" style="798"/>
    <col min="11281" max="11281" width="6.5703125" style="798" customWidth="1"/>
    <col min="11282" max="11287" width="6.28515625" style="798" customWidth="1"/>
    <col min="11288" max="11289" width="9.140625" style="798"/>
    <col min="11290" max="11291" width="14.5703125" style="798" customWidth="1"/>
    <col min="11292" max="11293" width="12" style="798" customWidth="1"/>
    <col min="11294" max="11294" width="27.28515625" style="798" customWidth="1"/>
    <col min="11295" max="11295" width="13" style="798" customWidth="1"/>
    <col min="11296" max="11296" width="9.85546875" style="798" customWidth="1"/>
    <col min="11297" max="11522" width="9.140625" style="798"/>
    <col min="11523" max="11523" width="5.5703125" style="798" customWidth="1"/>
    <col min="11524" max="11524" width="8.7109375" style="798" customWidth="1"/>
    <col min="11525" max="11525" width="9.28515625" style="798" customWidth="1"/>
    <col min="11526" max="11526" width="11.42578125" style="798" customWidth="1"/>
    <col min="11527" max="11527" width="14.5703125" style="798" customWidth="1"/>
    <col min="11528" max="11528" width="9.140625" style="798"/>
    <col min="11529" max="11529" width="9.28515625" style="798" customWidth="1"/>
    <col min="11530" max="11533" width="4.7109375" style="798" customWidth="1"/>
    <col min="11534" max="11534" width="8.140625" style="798" customWidth="1"/>
    <col min="11535" max="11536" width="9.140625" style="798"/>
    <col min="11537" max="11537" width="6.5703125" style="798" customWidth="1"/>
    <col min="11538" max="11543" width="6.28515625" style="798" customWidth="1"/>
    <col min="11544" max="11545" width="9.140625" style="798"/>
    <col min="11546" max="11547" width="14.5703125" style="798" customWidth="1"/>
    <col min="11548" max="11549" width="12" style="798" customWidth="1"/>
    <col min="11550" max="11550" width="27.28515625" style="798" customWidth="1"/>
    <col min="11551" max="11551" width="13" style="798" customWidth="1"/>
    <col min="11552" max="11552" width="9.85546875" style="798" customWidth="1"/>
    <col min="11553" max="11778" width="9.140625" style="798"/>
    <col min="11779" max="11779" width="5.5703125" style="798" customWidth="1"/>
    <col min="11780" max="11780" width="8.7109375" style="798" customWidth="1"/>
    <col min="11781" max="11781" width="9.28515625" style="798" customWidth="1"/>
    <col min="11782" max="11782" width="11.42578125" style="798" customWidth="1"/>
    <col min="11783" max="11783" width="14.5703125" style="798" customWidth="1"/>
    <col min="11784" max="11784" width="9.140625" style="798"/>
    <col min="11785" max="11785" width="9.28515625" style="798" customWidth="1"/>
    <col min="11786" max="11789" width="4.7109375" style="798" customWidth="1"/>
    <col min="11790" max="11790" width="8.140625" style="798" customWidth="1"/>
    <col min="11791" max="11792" width="9.140625" style="798"/>
    <col min="11793" max="11793" width="6.5703125" style="798" customWidth="1"/>
    <col min="11794" max="11799" width="6.28515625" style="798" customWidth="1"/>
    <col min="11800" max="11801" width="9.140625" style="798"/>
    <col min="11802" max="11803" width="14.5703125" style="798" customWidth="1"/>
    <col min="11804" max="11805" width="12" style="798" customWidth="1"/>
    <col min="11806" max="11806" width="27.28515625" style="798" customWidth="1"/>
    <col min="11807" max="11807" width="13" style="798" customWidth="1"/>
    <col min="11808" max="11808" width="9.85546875" style="798" customWidth="1"/>
    <col min="11809" max="12034" width="9.140625" style="798"/>
    <col min="12035" max="12035" width="5.5703125" style="798" customWidth="1"/>
    <col min="12036" max="12036" width="8.7109375" style="798" customWidth="1"/>
    <col min="12037" max="12037" width="9.28515625" style="798" customWidth="1"/>
    <col min="12038" max="12038" width="11.42578125" style="798" customWidth="1"/>
    <col min="12039" max="12039" width="14.5703125" style="798" customWidth="1"/>
    <col min="12040" max="12040" width="9.140625" style="798"/>
    <col min="12041" max="12041" width="9.28515625" style="798" customWidth="1"/>
    <col min="12042" max="12045" width="4.7109375" style="798" customWidth="1"/>
    <col min="12046" max="12046" width="8.140625" style="798" customWidth="1"/>
    <col min="12047" max="12048" width="9.140625" style="798"/>
    <col min="12049" max="12049" width="6.5703125" style="798" customWidth="1"/>
    <col min="12050" max="12055" width="6.28515625" style="798" customWidth="1"/>
    <col min="12056" max="12057" width="9.140625" style="798"/>
    <col min="12058" max="12059" width="14.5703125" style="798" customWidth="1"/>
    <col min="12060" max="12061" width="12" style="798" customWidth="1"/>
    <col min="12062" max="12062" width="27.28515625" style="798" customWidth="1"/>
    <col min="12063" max="12063" width="13" style="798" customWidth="1"/>
    <col min="12064" max="12064" width="9.85546875" style="798" customWidth="1"/>
    <col min="12065" max="12290" width="9.140625" style="798"/>
    <col min="12291" max="12291" width="5.5703125" style="798" customWidth="1"/>
    <col min="12292" max="12292" width="8.7109375" style="798" customWidth="1"/>
    <col min="12293" max="12293" width="9.28515625" style="798" customWidth="1"/>
    <col min="12294" max="12294" width="11.42578125" style="798" customWidth="1"/>
    <col min="12295" max="12295" width="14.5703125" style="798" customWidth="1"/>
    <col min="12296" max="12296" width="9.140625" style="798"/>
    <col min="12297" max="12297" width="9.28515625" style="798" customWidth="1"/>
    <col min="12298" max="12301" width="4.7109375" style="798" customWidth="1"/>
    <col min="12302" max="12302" width="8.140625" style="798" customWidth="1"/>
    <col min="12303" max="12304" width="9.140625" style="798"/>
    <col min="12305" max="12305" width="6.5703125" style="798" customWidth="1"/>
    <col min="12306" max="12311" width="6.28515625" style="798" customWidth="1"/>
    <col min="12312" max="12313" width="9.140625" style="798"/>
    <col min="12314" max="12315" width="14.5703125" style="798" customWidth="1"/>
    <col min="12316" max="12317" width="12" style="798" customWidth="1"/>
    <col min="12318" max="12318" width="27.28515625" style="798" customWidth="1"/>
    <col min="12319" max="12319" width="13" style="798" customWidth="1"/>
    <col min="12320" max="12320" width="9.85546875" style="798" customWidth="1"/>
    <col min="12321" max="12546" width="9.140625" style="798"/>
    <col min="12547" max="12547" width="5.5703125" style="798" customWidth="1"/>
    <col min="12548" max="12548" width="8.7109375" style="798" customWidth="1"/>
    <col min="12549" max="12549" width="9.28515625" style="798" customWidth="1"/>
    <col min="12550" max="12550" width="11.42578125" style="798" customWidth="1"/>
    <col min="12551" max="12551" width="14.5703125" style="798" customWidth="1"/>
    <col min="12552" max="12552" width="9.140625" style="798"/>
    <col min="12553" max="12553" width="9.28515625" style="798" customWidth="1"/>
    <col min="12554" max="12557" width="4.7109375" style="798" customWidth="1"/>
    <col min="12558" max="12558" width="8.140625" style="798" customWidth="1"/>
    <col min="12559" max="12560" width="9.140625" style="798"/>
    <col min="12561" max="12561" width="6.5703125" style="798" customWidth="1"/>
    <col min="12562" max="12567" width="6.28515625" style="798" customWidth="1"/>
    <col min="12568" max="12569" width="9.140625" style="798"/>
    <col min="12570" max="12571" width="14.5703125" style="798" customWidth="1"/>
    <col min="12572" max="12573" width="12" style="798" customWidth="1"/>
    <col min="12574" max="12574" width="27.28515625" style="798" customWidth="1"/>
    <col min="12575" max="12575" width="13" style="798" customWidth="1"/>
    <col min="12576" max="12576" width="9.85546875" style="798" customWidth="1"/>
    <col min="12577" max="12802" width="9.140625" style="798"/>
    <col min="12803" max="12803" width="5.5703125" style="798" customWidth="1"/>
    <col min="12804" max="12804" width="8.7109375" style="798" customWidth="1"/>
    <col min="12805" max="12805" width="9.28515625" style="798" customWidth="1"/>
    <col min="12806" max="12806" width="11.42578125" style="798" customWidth="1"/>
    <col min="12807" max="12807" width="14.5703125" style="798" customWidth="1"/>
    <col min="12808" max="12808" width="9.140625" style="798"/>
    <col min="12809" max="12809" width="9.28515625" style="798" customWidth="1"/>
    <col min="12810" max="12813" width="4.7109375" style="798" customWidth="1"/>
    <col min="12814" max="12814" width="8.140625" style="798" customWidth="1"/>
    <col min="12815" max="12816" width="9.140625" style="798"/>
    <col min="12817" max="12817" width="6.5703125" style="798" customWidth="1"/>
    <col min="12818" max="12823" width="6.28515625" style="798" customWidth="1"/>
    <col min="12824" max="12825" width="9.140625" style="798"/>
    <col min="12826" max="12827" width="14.5703125" style="798" customWidth="1"/>
    <col min="12828" max="12829" width="12" style="798" customWidth="1"/>
    <col min="12830" max="12830" width="27.28515625" style="798" customWidth="1"/>
    <col min="12831" max="12831" width="13" style="798" customWidth="1"/>
    <col min="12832" max="12832" width="9.85546875" style="798" customWidth="1"/>
    <col min="12833" max="13058" width="9.140625" style="798"/>
    <col min="13059" max="13059" width="5.5703125" style="798" customWidth="1"/>
    <col min="13060" max="13060" width="8.7109375" style="798" customWidth="1"/>
    <col min="13061" max="13061" width="9.28515625" style="798" customWidth="1"/>
    <col min="13062" max="13062" width="11.42578125" style="798" customWidth="1"/>
    <col min="13063" max="13063" width="14.5703125" style="798" customWidth="1"/>
    <col min="13064" max="13064" width="9.140625" style="798"/>
    <col min="13065" max="13065" width="9.28515625" style="798" customWidth="1"/>
    <col min="13066" max="13069" width="4.7109375" style="798" customWidth="1"/>
    <col min="13070" max="13070" width="8.140625" style="798" customWidth="1"/>
    <col min="13071" max="13072" width="9.140625" style="798"/>
    <col min="13073" max="13073" width="6.5703125" style="798" customWidth="1"/>
    <col min="13074" max="13079" width="6.28515625" style="798" customWidth="1"/>
    <col min="13080" max="13081" width="9.140625" style="798"/>
    <col min="13082" max="13083" width="14.5703125" style="798" customWidth="1"/>
    <col min="13084" max="13085" width="12" style="798" customWidth="1"/>
    <col min="13086" max="13086" width="27.28515625" style="798" customWidth="1"/>
    <col min="13087" max="13087" width="13" style="798" customWidth="1"/>
    <col min="13088" max="13088" width="9.85546875" style="798" customWidth="1"/>
    <col min="13089" max="13314" width="9.140625" style="798"/>
    <col min="13315" max="13315" width="5.5703125" style="798" customWidth="1"/>
    <col min="13316" max="13316" width="8.7109375" style="798" customWidth="1"/>
    <col min="13317" max="13317" width="9.28515625" style="798" customWidth="1"/>
    <col min="13318" max="13318" width="11.42578125" style="798" customWidth="1"/>
    <col min="13319" max="13319" width="14.5703125" style="798" customWidth="1"/>
    <col min="13320" max="13320" width="9.140625" style="798"/>
    <col min="13321" max="13321" width="9.28515625" style="798" customWidth="1"/>
    <col min="13322" max="13325" width="4.7109375" style="798" customWidth="1"/>
    <col min="13326" max="13326" width="8.140625" style="798" customWidth="1"/>
    <col min="13327" max="13328" width="9.140625" style="798"/>
    <col min="13329" max="13329" width="6.5703125" style="798" customWidth="1"/>
    <col min="13330" max="13335" width="6.28515625" style="798" customWidth="1"/>
    <col min="13336" max="13337" width="9.140625" style="798"/>
    <col min="13338" max="13339" width="14.5703125" style="798" customWidth="1"/>
    <col min="13340" max="13341" width="12" style="798" customWidth="1"/>
    <col min="13342" max="13342" width="27.28515625" style="798" customWidth="1"/>
    <col min="13343" max="13343" width="13" style="798" customWidth="1"/>
    <col min="13344" max="13344" width="9.85546875" style="798" customWidth="1"/>
    <col min="13345" max="13570" width="9.140625" style="798"/>
    <col min="13571" max="13571" width="5.5703125" style="798" customWidth="1"/>
    <col min="13572" max="13572" width="8.7109375" style="798" customWidth="1"/>
    <col min="13573" max="13573" width="9.28515625" style="798" customWidth="1"/>
    <col min="13574" max="13574" width="11.42578125" style="798" customWidth="1"/>
    <col min="13575" max="13575" width="14.5703125" style="798" customWidth="1"/>
    <col min="13576" max="13576" width="9.140625" style="798"/>
    <col min="13577" max="13577" width="9.28515625" style="798" customWidth="1"/>
    <col min="13578" max="13581" width="4.7109375" style="798" customWidth="1"/>
    <col min="13582" max="13582" width="8.140625" style="798" customWidth="1"/>
    <col min="13583" max="13584" width="9.140625" style="798"/>
    <col min="13585" max="13585" width="6.5703125" style="798" customWidth="1"/>
    <col min="13586" max="13591" width="6.28515625" style="798" customWidth="1"/>
    <col min="13592" max="13593" width="9.140625" style="798"/>
    <col min="13594" max="13595" width="14.5703125" style="798" customWidth="1"/>
    <col min="13596" max="13597" width="12" style="798" customWidth="1"/>
    <col min="13598" max="13598" width="27.28515625" style="798" customWidth="1"/>
    <col min="13599" max="13599" width="13" style="798" customWidth="1"/>
    <col min="13600" max="13600" width="9.85546875" style="798" customWidth="1"/>
    <col min="13601" max="13826" width="9.140625" style="798"/>
    <col min="13827" max="13827" width="5.5703125" style="798" customWidth="1"/>
    <col min="13828" max="13828" width="8.7109375" style="798" customWidth="1"/>
    <col min="13829" max="13829" width="9.28515625" style="798" customWidth="1"/>
    <col min="13830" max="13830" width="11.42578125" style="798" customWidth="1"/>
    <col min="13831" max="13831" width="14.5703125" style="798" customWidth="1"/>
    <col min="13832" max="13832" width="9.140625" style="798"/>
    <col min="13833" max="13833" width="9.28515625" style="798" customWidth="1"/>
    <col min="13834" max="13837" width="4.7109375" style="798" customWidth="1"/>
    <col min="13838" max="13838" width="8.140625" style="798" customWidth="1"/>
    <col min="13839" max="13840" width="9.140625" style="798"/>
    <col min="13841" max="13841" width="6.5703125" style="798" customWidth="1"/>
    <col min="13842" max="13847" width="6.28515625" style="798" customWidth="1"/>
    <col min="13848" max="13849" width="9.140625" style="798"/>
    <col min="13850" max="13851" width="14.5703125" style="798" customWidth="1"/>
    <col min="13852" max="13853" width="12" style="798" customWidth="1"/>
    <col min="13854" max="13854" width="27.28515625" style="798" customWidth="1"/>
    <col min="13855" max="13855" width="13" style="798" customWidth="1"/>
    <col min="13856" max="13856" width="9.85546875" style="798" customWidth="1"/>
    <col min="13857" max="14082" width="9.140625" style="798"/>
    <col min="14083" max="14083" width="5.5703125" style="798" customWidth="1"/>
    <col min="14084" max="14084" width="8.7109375" style="798" customWidth="1"/>
    <col min="14085" max="14085" width="9.28515625" style="798" customWidth="1"/>
    <col min="14086" max="14086" width="11.42578125" style="798" customWidth="1"/>
    <col min="14087" max="14087" width="14.5703125" style="798" customWidth="1"/>
    <col min="14088" max="14088" width="9.140625" style="798"/>
    <col min="14089" max="14089" width="9.28515625" style="798" customWidth="1"/>
    <col min="14090" max="14093" width="4.7109375" style="798" customWidth="1"/>
    <col min="14094" max="14094" width="8.140625" style="798" customWidth="1"/>
    <col min="14095" max="14096" width="9.140625" style="798"/>
    <col min="14097" max="14097" width="6.5703125" style="798" customWidth="1"/>
    <col min="14098" max="14103" width="6.28515625" style="798" customWidth="1"/>
    <col min="14104" max="14105" width="9.140625" style="798"/>
    <col min="14106" max="14107" width="14.5703125" style="798" customWidth="1"/>
    <col min="14108" max="14109" width="12" style="798" customWidth="1"/>
    <col min="14110" max="14110" width="27.28515625" style="798" customWidth="1"/>
    <col min="14111" max="14111" width="13" style="798" customWidth="1"/>
    <col min="14112" max="14112" width="9.85546875" style="798" customWidth="1"/>
    <col min="14113" max="14338" width="9.140625" style="798"/>
    <col min="14339" max="14339" width="5.5703125" style="798" customWidth="1"/>
    <col min="14340" max="14340" width="8.7109375" style="798" customWidth="1"/>
    <col min="14341" max="14341" width="9.28515625" style="798" customWidth="1"/>
    <col min="14342" max="14342" width="11.42578125" style="798" customWidth="1"/>
    <col min="14343" max="14343" width="14.5703125" style="798" customWidth="1"/>
    <col min="14344" max="14344" width="9.140625" style="798"/>
    <col min="14345" max="14345" width="9.28515625" style="798" customWidth="1"/>
    <col min="14346" max="14349" width="4.7109375" style="798" customWidth="1"/>
    <col min="14350" max="14350" width="8.140625" style="798" customWidth="1"/>
    <col min="14351" max="14352" width="9.140625" style="798"/>
    <col min="14353" max="14353" width="6.5703125" style="798" customWidth="1"/>
    <col min="14354" max="14359" width="6.28515625" style="798" customWidth="1"/>
    <col min="14360" max="14361" width="9.140625" style="798"/>
    <col min="14362" max="14363" width="14.5703125" style="798" customWidth="1"/>
    <col min="14364" max="14365" width="12" style="798" customWidth="1"/>
    <col min="14366" max="14366" width="27.28515625" style="798" customWidth="1"/>
    <col min="14367" max="14367" width="13" style="798" customWidth="1"/>
    <col min="14368" max="14368" width="9.85546875" style="798" customWidth="1"/>
    <col min="14369" max="14594" width="9.140625" style="798"/>
    <col min="14595" max="14595" width="5.5703125" style="798" customWidth="1"/>
    <col min="14596" max="14596" width="8.7109375" style="798" customWidth="1"/>
    <col min="14597" max="14597" width="9.28515625" style="798" customWidth="1"/>
    <col min="14598" max="14598" width="11.42578125" style="798" customWidth="1"/>
    <col min="14599" max="14599" width="14.5703125" style="798" customWidth="1"/>
    <col min="14600" max="14600" width="9.140625" style="798"/>
    <col min="14601" max="14601" width="9.28515625" style="798" customWidth="1"/>
    <col min="14602" max="14605" width="4.7109375" style="798" customWidth="1"/>
    <col min="14606" max="14606" width="8.140625" style="798" customWidth="1"/>
    <col min="14607" max="14608" width="9.140625" style="798"/>
    <col min="14609" max="14609" width="6.5703125" style="798" customWidth="1"/>
    <col min="14610" max="14615" width="6.28515625" style="798" customWidth="1"/>
    <col min="14616" max="14617" width="9.140625" style="798"/>
    <col min="14618" max="14619" width="14.5703125" style="798" customWidth="1"/>
    <col min="14620" max="14621" width="12" style="798" customWidth="1"/>
    <col min="14622" max="14622" width="27.28515625" style="798" customWidth="1"/>
    <col min="14623" max="14623" width="13" style="798" customWidth="1"/>
    <col min="14624" max="14624" width="9.85546875" style="798" customWidth="1"/>
    <col min="14625" max="14850" width="9.140625" style="798"/>
    <col min="14851" max="14851" width="5.5703125" style="798" customWidth="1"/>
    <col min="14852" max="14852" width="8.7109375" style="798" customWidth="1"/>
    <col min="14853" max="14853" width="9.28515625" style="798" customWidth="1"/>
    <col min="14854" max="14854" width="11.42578125" style="798" customWidth="1"/>
    <col min="14855" max="14855" width="14.5703125" style="798" customWidth="1"/>
    <col min="14856" max="14856" width="9.140625" style="798"/>
    <col min="14857" max="14857" width="9.28515625" style="798" customWidth="1"/>
    <col min="14858" max="14861" width="4.7109375" style="798" customWidth="1"/>
    <col min="14862" max="14862" width="8.140625" style="798" customWidth="1"/>
    <col min="14863" max="14864" width="9.140625" style="798"/>
    <col min="14865" max="14865" width="6.5703125" style="798" customWidth="1"/>
    <col min="14866" max="14871" width="6.28515625" style="798" customWidth="1"/>
    <col min="14872" max="14873" width="9.140625" style="798"/>
    <col min="14874" max="14875" width="14.5703125" style="798" customWidth="1"/>
    <col min="14876" max="14877" width="12" style="798" customWidth="1"/>
    <col min="14878" max="14878" width="27.28515625" style="798" customWidth="1"/>
    <col min="14879" max="14879" width="13" style="798" customWidth="1"/>
    <col min="14880" max="14880" width="9.85546875" style="798" customWidth="1"/>
    <col min="14881" max="15106" width="9.140625" style="798"/>
    <col min="15107" max="15107" width="5.5703125" style="798" customWidth="1"/>
    <col min="15108" max="15108" width="8.7109375" style="798" customWidth="1"/>
    <col min="15109" max="15109" width="9.28515625" style="798" customWidth="1"/>
    <col min="15110" max="15110" width="11.42578125" style="798" customWidth="1"/>
    <col min="15111" max="15111" width="14.5703125" style="798" customWidth="1"/>
    <col min="15112" max="15112" width="9.140625" style="798"/>
    <col min="15113" max="15113" width="9.28515625" style="798" customWidth="1"/>
    <col min="15114" max="15117" width="4.7109375" style="798" customWidth="1"/>
    <col min="15118" max="15118" width="8.140625" style="798" customWidth="1"/>
    <col min="15119" max="15120" width="9.140625" style="798"/>
    <col min="15121" max="15121" width="6.5703125" style="798" customWidth="1"/>
    <col min="15122" max="15127" width="6.28515625" style="798" customWidth="1"/>
    <col min="15128" max="15129" width="9.140625" style="798"/>
    <col min="15130" max="15131" width="14.5703125" style="798" customWidth="1"/>
    <col min="15132" max="15133" width="12" style="798" customWidth="1"/>
    <col min="15134" max="15134" width="27.28515625" style="798" customWidth="1"/>
    <col min="15135" max="15135" width="13" style="798" customWidth="1"/>
    <col min="15136" max="15136" width="9.85546875" style="798" customWidth="1"/>
    <col min="15137" max="15362" width="9.140625" style="798"/>
    <col min="15363" max="15363" width="5.5703125" style="798" customWidth="1"/>
    <col min="15364" max="15364" width="8.7109375" style="798" customWidth="1"/>
    <col min="15365" max="15365" width="9.28515625" style="798" customWidth="1"/>
    <col min="15366" max="15366" width="11.42578125" style="798" customWidth="1"/>
    <col min="15367" max="15367" width="14.5703125" style="798" customWidth="1"/>
    <col min="15368" max="15368" width="9.140625" style="798"/>
    <col min="15369" max="15369" width="9.28515625" style="798" customWidth="1"/>
    <col min="15370" max="15373" width="4.7109375" style="798" customWidth="1"/>
    <col min="15374" max="15374" width="8.140625" style="798" customWidth="1"/>
    <col min="15375" max="15376" width="9.140625" style="798"/>
    <col min="15377" max="15377" width="6.5703125" style="798" customWidth="1"/>
    <col min="15378" max="15383" width="6.28515625" style="798" customWidth="1"/>
    <col min="15384" max="15385" width="9.140625" style="798"/>
    <col min="15386" max="15387" width="14.5703125" style="798" customWidth="1"/>
    <col min="15388" max="15389" width="12" style="798" customWidth="1"/>
    <col min="15390" max="15390" width="27.28515625" style="798" customWidth="1"/>
    <col min="15391" max="15391" width="13" style="798" customWidth="1"/>
    <col min="15392" max="15392" width="9.85546875" style="798" customWidth="1"/>
    <col min="15393" max="15618" width="9.140625" style="798"/>
    <col min="15619" max="15619" width="5.5703125" style="798" customWidth="1"/>
    <col min="15620" max="15620" width="8.7109375" style="798" customWidth="1"/>
    <col min="15621" max="15621" width="9.28515625" style="798" customWidth="1"/>
    <col min="15622" max="15622" width="11.42578125" style="798" customWidth="1"/>
    <col min="15623" max="15623" width="14.5703125" style="798" customWidth="1"/>
    <col min="15624" max="15624" width="9.140625" style="798"/>
    <col min="15625" max="15625" width="9.28515625" style="798" customWidth="1"/>
    <col min="15626" max="15629" width="4.7109375" style="798" customWidth="1"/>
    <col min="15630" max="15630" width="8.140625" style="798" customWidth="1"/>
    <col min="15631" max="15632" width="9.140625" style="798"/>
    <col min="15633" max="15633" width="6.5703125" style="798" customWidth="1"/>
    <col min="15634" max="15639" width="6.28515625" style="798" customWidth="1"/>
    <col min="15640" max="15641" width="9.140625" style="798"/>
    <col min="15642" max="15643" width="14.5703125" style="798" customWidth="1"/>
    <col min="15644" max="15645" width="12" style="798" customWidth="1"/>
    <col min="15646" max="15646" width="27.28515625" style="798" customWidth="1"/>
    <col min="15647" max="15647" width="13" style="798" customWidth="1"/>
    <col min="15648" max="15648" width="9.85546875" style="798" customWidth="1"/>
    <col min="15649" max="15874" width="9.140625" style="798"/>
    <col min="15875" max="15875" width="5.5703125" style="798" customWidth="1"/>
    <col min="15876" max="15876" width="8.7109375" style="798" customWidth="1"/>
    <col min="15877" max="15877" width="9.28515625" style="798" customWidth="1"/>
    <col min="15878" max="15878" width="11.42578125" style="798" customWidth="1"/>
    <col min="15879" max="15879" width="14.5703125" style="798" customWidth="1"/>
    <col min="15880" max="15880" width="9.140625" style="798"/>
    <col min="15881" max="15881" width="9.28515625" style="798" customWidth="1"/>
    <col min="15882" max="15885" width="4.7109375" style="798" customWidth="1"/>
    <col min="15886" max="15886" width="8.140625" style="798" customWidth="1"/>
    <col min="15887" max="15888" width="9.140625" style="798"/>
    <col min="15889" max="15889" width="6.5703125" style="798" customWidth="1"/>
    <col min="15890" max="15895" width="6.28515625" style="798" customWidth="1"/>
    <col min="15896" max="15897" width="9.140625" style="798"/>
    <col min="15898" max="15899" width="14.5703125" style="798" customWidth="1"/>
    <col min="15900" max="15901" width="12" style="798" customWidth="1"/>
    <col min="15902" max="15902" width="27.28515625" style="798" customWidth="1"/>
    <col min="15903" max="15903" width="13" style="798" customWidth="1"/>
    <col min="15904" max="15904" width="9.85546875" style="798" customWidth="1"/>
    <col min="15905" max="16130" width="9.140625" style="798"/>
    <col min="16131" max="16131" width="5.5703125" style="798" customWidth="1"/>
    <col min="16132" max="16132" width="8.7109375" style="798" customWidth="1"/>
    <col min="16133" max="16133" width="9.28515625" style="798" customWidth="1"/>
    <col min="16134" max="16134" width="11.42578125" style="798" customWidth="1"/>
    <col min="16135" max="16135" width="14.5703125" style="798" customWidth="1"/>
    <col min="16136" max="16136" width="9.140625" style="798"/>
    <col min="16137" max="16137" width="9.28515625" style="798" customWidth="1"/>
    <col min="16138" max="16141" width="4.7109375" style="798" customWidth="1"/>
    <col min="16142" max="16142" width="8.140625" style="798" customWidth="1"/>
    <col min="16143" max="16144" width="9.140625" style="798"/>
    <col min="16145" max="16145" width="6.5703125" style="798" customWidth="1"/>
    <col min="16146" max="16151" width="6.28515625" style="798" customWidth="1"/>
    <col min="16152" max="16153" width="9.140625" style="798"/>
    <col min="16154" max="16155" width="14.5703125" style="798" customWidth="1"/>
    <col min="16156" max="16157" width="12" style="798" customWidth="1"/>
    <col min="16158" max="16158" width="27.28515625" style="798" customWidth="1"/>
    <col min="16159" max="16159" width="13" style="798" customWidth="1"/>
    <col min="16160" max="16160" width="9.85546875" style="798" customWidth="1"/>
    <col min="16161" max="16384" width="9.140625" style="798"/>
  </cols>
  <sheetData>
    <row r="1" spans="1:46" x14ac:dyDescent="0.2">
      <c r="A1" s="854" t="s">
        <v>1735</v>
      </c>
      <c r="B1" s="852"/>
      <c r="C1" s="852"/>
      <c r="D1" s="855"/>
      <c r="AE1" s="800" t="s">
        <v>4</v>
      </c>
      <c r="AF1" s="800" t="s">
        <v>1736</v>
      </c>
      <c r="AG1" s="800" t="s">
        <v>1737</v>
      </c>
      <c r="AH1" s="800" t="s">
        <v>1738</v>
      </c>
      <c r="AI1" s="801" t="s">
        <v>1739</v>
      </c>
    </row>
    <row r="2" spans="1:46" ht="15" x14ac:dyDescent="0.2">
      <c r="A2" s="854" t="s">
        <v>1740</v>
      </c>
      <c r="B2" s="853"/>
      <c r="C2" s="853"/>
      <c r="D2" s="856"/>
      <c r="AE2" s="803" t="s">
        <v>1741</v>
      </c>
      <c r="AF2" s="804">
        <v>4.9029999999999996</v>
      </c>
      <c r="AG2" s="805">
        <v>147</v>
      </c>
      <c r="AH2" s="805">
        <f>AG2*AF2</f>
        <v>720.74099999999999</v>
      </c>
      <c r="AI2" s="1017" t="s">
        <v>1742</v>
      </c>
    </row>
    <row r="3" spans="1:46" ht="15" x14ac:dyDescent="0.2">
      <c r="A3" s="854" t="s">
        <v>1743</v>
      </c>
      <c r="B3" s="853"/>
      <c r="C3" s="853"/>
      <c r="D3" s="857"/>
      <c r="AE3" s="803" t="s">
        <v>1744</v>
      </c>
      <c r="AF3" s="804">
        <v>7.3659999999999997</v>
      </c>
      <c r="AG3" s="805">
        <v>12</v>
      </c>
      <c r="AH3" s="805">
        <f t="shared" ref="AH3:AH5" si="0">AG3*AF3</f>
        <v>88.391999999999996</v>
      </c>
      <c r="AI3" s="1017"/>
    </row>
    <row r="4" spans="1:46" ht="15" x14ac:dyDescent="0.2">
      <c r="A4" s="854" t="s">
        <v>1745</v>
      </c>
      <c r="B4" s="853"/>
      <c r="C4" s="853"/>
      <c r="D4" s="857"/>
      <c r="AE4" s="803" t="s">
        <v>1746</v>
      </c>
      <c r="AF4" s="804">
        <v>8.3190000000000008</v>
      </c>
      <c r="AG4" s="805">
        <v>7</v>
      </c>
      <c r="AH4" s="805">
        <f t="shared" si="0"/>
        <v>58.233000000000004</v>
      </c>
      <c r="AI4" s="1017"/>
    </row>
    <row r="5" spans="1:46" ht="15" x14ac:dyDescent="0.2">
      <c r="A5" s="858" t="s">
        <v>2266</v>
      </c>
      <c r="B5" s="853"/>
      <c r="C5" s="853"/>
      <c r="D5" s="857"/>
      <c r="AE5" s="803" t="s">
        <v>1747</v>
      </c>
      <c r="AF5" s="804">
        <v>9.2550000000000008</v>
      </c>
      <c r="AG5" s="805">
        <v>7</v>
      </c>
      <c r="AH5" s="805">
        <f t="shared" si="0"/>
        <v>64.785000000000011</v>
      </c>
      <c r="AI5" s="1017"/>
    </row>
    <row r="6" spans="1:46" x14ac:dyDescent="0.2">
      <c r="A6" s="1018"/>
      <c r="B6" s="1018"/>
      <c r="C6" s="1018"/>
      <c r="D6" s="1018"/>
      <c r="E6" s="808">
        <f t="shared" ref="E6:Z6" si="1">+SUM(E11:E981)</f>
        <v>485</v>
      </c>
      <c r="F6" s="800">
        <f>+COUNTA(F11:F981)</f>
        <v>485</v>
      </c>
      <c r="G6" s="1019" t="s">
        <v>1748</v>
      </c>
      <c r="H6" s="1020"/>
      <c r="I6" s="1020"/>
      <c r="J6" s="1020"/>
      <c r="K6" s="1020"/>
      <c r="L6" s="1021"/>
      <c r="M6" s="800">
        <f>+SUM(M11:M981)</f>
        <v>485</v>
      </c>
      <c r="N6" s="1019" t="s">
        <v>2268</v>
      </c>
      <c r="O6" s="1020"/>
      <c r="P6" s="1021"/>
      <c r="Q6" s="800">
        <f t="shared" si="1"/>
        <v>485</v>
      </c>
      <c r="R6" s="800">
        <f t="shared" si="1"/>
        <v>485</v>
      </c>
      <c r="S6" s="800">
        <f t="shared" si="1"/>
        <v>397</v>
      </c>
      <c r="T6" s="800">
        <f>+SUM(T11:T981)</f>
        <v>246</v>
      </c>
      <c r="U6" s="800">
        <f t="shared" si="1"/>
        <v>164</v>
      </c>
      <c r="V6" s="800">
        <f t="shared" si="1"/>
        <v>7157</v>
      </c>
      <c r="W6" s="800"/>
      <c r="X6" s="800"/>
      <c r="Y6" s="800">
        <f t="shared" si="1"/>
        <v>0</v>
      </c>
      <c r="Z6" s="800">
        <f t="shared" si="1"/>
        <v>7157</v>
      </c>
      <c r="AA6" s="800"/>
      <c r="AB6" s="800"/>
      <c r="AC6" s="809"/>
      <c r="AD6" s="809"/>
      <c r="AE6" s="809"/>
      <c r="AF6" s="809"/>
      <c r="AG6" s="809"/>
      <c r="AH6" s="809"/>
      <c r="AI6" s="809"/>
      <c r="AJ6" s="809"/>
      <c r="AK6" s="809"/>
      <c r="AL6" s="809"/>
      <c r="AM6" s="809"/>
      <c r="AN6" s="809"/>
      <c r="AO6" s="809"/>
      <c r="AP6" s="809"/>
    </row>
    <row r="7" spans="1:46" ht="15" customHeight="1" x14ac:dyDescent="0.2">
      <c r="A7" s="807"/>
      <c r="B7" s="807"/>
      <c r="C7" s="807"/>
      <c r="D7" s="810"/>
      <c r="E7" s="1022" t="s">
        <v>956</v>
      </c>
      <c r="F7" s="1022" t="s">
        <v>958</v>
      </c>
      <c r="G7" s="1025" t="s">
        <v>1749</v>
      </c>
      <c r="H7" s="1026"/>
      <c r="I7" s="1026"/>
      <c r="J7" s="1026"/>
      <c r="K7" s="1026"/>
      <c r="L7" s="1026"/>
      <c r="M7" s="1027"/>
      <c r="N7" s="1025" t="s">
        <v>1750</v>
      </c>
      <c r="O7" s="1026"/>
      <c r="P7" s="1027"/>
      <c r="Q7" s="1017" t="s">
        <v>1751</v>
      </c>
      <c r="R7" s="1017" t="s">
        <v>1752</v>
      </c>
      <c r="S7" s="1017" t="s">
        <v>1753</v>
      </c>
      <c r="T7" s="1031" t="s">
        <v>1754</v>
      </c>
      <c r="U7" s="1031"/>
      <c r="V7" s="1031"/>
      <c r="W7" s="1031"/>
      <c r="X7" s="1031"/>
      <c r="Y7" s="1031"/>
      <c r="Z7" s="1031"/>
      <c r="AA7" s="1031"/>
      <c r="AB7" s="1032"/>
      <c r="AC7" s="1033"/>
      <c r="AD7" s="1033"/>
      <c r="AE7" s="1033"/>
      <c r="AF7" s="1033"/>
      <c r="AG7" s="1033"/>
      <c r="AH7" s="1033"/>
      <c r="AI7" s="1033"/>
      <c r="AJ7" s="809"/>
      <c r="AK7" s="809"/>
      <c r="AL7" s="809"/>
      <c r="AM7" s="809"/>
      <c r="AN7" s="809"/>
      <c r="AO7" s="809"/>
      <c r="AP7" s="809"/>
    </row>
    <row r="8" spans="1:46" ht="15" customHeight="1" x14ac:dyDescent="0.2">
      <c r="A8" s="1040" t="s">
        <v>1159</v>
      </c>
      <c r="B8" s="1041" t="s">
        <v>115</v>
      </c>
      <c r="C8" s="1040" t="s">
        <v>4</v>
      </c>
      <c r="D8" s="1042" t="s">
        <v>1281</v>
      </c>
      <c r="E8" s="1023"/>
      <c r="F8" s="1023"/>
      <c r="G8" s="1028" t="s">
        <v>1755</v>
      </c>
      <c r="H8" s="1036"/>
      <c r="I8" s="1037"/>
      <c r="J8" s="1028" t="s">
        <v>1756</v>
      </c>
      <c r="K8" s="1036"/>
      <c r="L8" s="1037"/>
      <c r="M8" s="1022" t="s">
        <v>1757</v>
      </c>
      <c r="N8" s="1022" t="s">
        <v>1758</v>
      </c>
      <c r="O8" s="1028" t="s">
        <v>1759</v>
      </c>
      <c r="P8" s="1028" t="s">
        <v>1760</v>
      </c>
      <c r="Q8" s="1017"/>
      <c r="R8" s="1017"/>
      <c r="S8" s="1017"/>
      <c r="T8" s="1031"/>
      <c r="U8" s="1031"/>
      <c r="V8" s="1031"/>
      <c r="W8" s="1031"/>
      <c r="X8" s="1031"/>
      <c r="Y8" s="1031"/>
      <c r="Z8" s="1031"/>
      <c r="AA8" s="1031"/>
      <c r="AB8" s="1032"/>
      <c r="AC8" s="1033"/>
      <c r="AD8" s="1033"/>
      <c r="AE8" s="1033"/>
      <c r="AF8" s="1033"/>
      <c r="AG8" s="1033"/>
      <c r="AH8" s="1033"/>
      <c r="AI8" s="1033"/>
      <c r="AJ8" s="812"/>
      <c r="AK8" s="812"/>
      <c r="AL8" s="812"/>
      <c r="AM8" s="812"/>
      <c r="AN8" s="812"/>
      <c r="AO8" s="812"/>
      <c r="AP8" s="812"/>
      <c r="AQ8" s="1043"/>
      <c r="AR8" s="1044" t="s">
        <v>138</v>
      </c>
      <c r="AS8" s="1045" t="s">
        <v>1761</v>
      </c>
      <c r="AT8" s="1044" t="s">
        <v>1762</v>
      </c>
    </row>
    <row r="9" spans="1:46" ht="24.75" customHeight="1" x14ac:dyDescent="0.2">
      <c r="A9" s="1040"/>
      <c r="B9" s="1041"/>
      <c r="C9" s="1040"/>
      <c r="D9" s="1042"/>
      <c r="E9" s="1024"/>
      <c r="F9" s="1024"/>
      <c r="G9" s="1030"/>
      <c r="H9" s="1038"/>
      <c r="I9" s="1039"/>
      <c r="J9" s="1030"/>
      <c r="K9" s="1038"/>
      <c r="L9" s="1039"/>
      <c r="M9" s="1024"/>
      <c r="N9" s="1023"/>
      <c r="O9" s="1029"/>
      <c r="P9" s="1029"/>
      <c r="Q9" s="1017"/>
      <c r="R9" s="1017"/>
      <c r="S9" s="1017"/>
      <c r="T9" s="806" t="s">
        <v>1763</v>
      </c>
      <c r="U9" s="806" t="s">
        <v>1764</v>
      </c>
      <c r="V9" s="1017" t="s">
        <v>1765</v>
      </c>
      <c r="W9" s="1017"/>
      <c r="X9" s="1017"/>
      <c r="Y9" s="1017"/>
      <c r="Z9" s="1017"/>
      <c r="AA9" s="813" t="s">
        <v>1766</v>
      </c>
      <c r="AB9" s="867" t="s">
        <v>1767</v>
      </c>
      <c r="AC9" s="812"/>
      <c r="AD9" s="812"/>
      <c r="AE9" s="1034"/>
      <c r="AF9" s="1034"/>
      <c r="AG9" s="1034"/>
      <c r="AH9" s="871"/>
      <c r="AI9" s="812"/>
      <c r="AJ9" s="812"/>
      <c r="AK9" s="812"/>
      <c r="AL9" s="812"/>
      <c r="AM9" s="812"/>
      <c r="AN9" s="812"/>
      <c r="AO9" s="812"/>
      <c r="AP9" s="812"/>
      <c r="AQ9" s="1043"/>
      <c r="AR9" s="1044"/>
      <c r="AS9" s="1045"/>
      <c r="AT9" s="1044"/>
    </row>
    <row r="10" spans="1:46" s="799" customFormat="1" x14ac:dyDescent="0.2">
      <c r="A10" s="1040"/>
      <c r="B10" s="1041"/>
      <c r="C10" s="1040"/>
      <c r="D10" s="811" t="s">
        <v>1768</v>
      </c>
      <c r="E10" s="808" t="s">
        <v>1769</v>
      </c>
      <c r="F10" s="808" t="s">
        <v>1769</v>
      </c>
      <c r="G10" s="808" t="s">
        <v>1770</v>
      </c>
      <c r="H10" s="808" t="s">
        <v>1771</v>
      </c>
      <c r="I10" s="808" t="s">
        <v>1772</v>
      </c>
      <c r="J10" s="808" t="s">
        <v>1770</v>
      </c>
      <c r="K10" s="808" t="s">
        <v>1771</v>
      </c>
      <c r="L10" s="808" t="s">
        <v>1772</v>
      </c>
      <c r="M10" s="808" t="s">
        <v>1773</v>
      </c>
      <c r="N10" s="1024"/>
      <c r="O10" s="1030"/>
      <c r="P10" s="1030"/>
      <c r="Q10" s="808" t="s">
        <v>1774</v>
      </c>
      <c r="R10" s="808" t="s">
        <v>1769</v>
      </c>
      <c r="S10" s="808" t="s">
        <v>1773</v>
      </c>
      <c r="T10" s="808" t="s">
        <v>1775</v>
      </c>
      <c r="U10" s="808" t="s">
        <v>2267</v>
      </c>
      <c r="V10" s="808" t="s">
        <v>1776</v>
      </c>
      <c r="W10" s="808" t="s">
        <v>0</v>
      </c>
      <c r="X10" s="808" t="s">
        <v>7</v>
      </c>
      <c r="Y10" s="808" t="s">
        <v>1147</v>
      </c>
      <c r="Z10" s="808" t="s">
        <v>19</v>
      </c>
      <c r="AA10" s="808"/>
      <c r="AB10" s="868"/>
      <c r="AC10" s="814"/>
      <c r="AD10" s="814"/>
      <c r="AE10" s="814"/>
      <c r="AF10" s="814"/>
      <c r="AG10" s="814"/>
      <c r="AH10" s="814"/>
      <c r="AI10" s="814"/>
      <c r="AJ10" s="814"/>
      <c r="AK10" s="814"/>
      <c r="AL10" s="814"/>
      <c r="AM10" s="814"/>
      <c r="AN10" s="814"/>
      <c r="AO10" s="814"/>
      <c r="AP10" s="814"/>
      <c r="AR10" s="802"/>
      <c r="AS10" s="802"/>
      <c r="AT10" s="802"/>
    </row>
    <row r="11" spans="1:46" ht="14.45" customHeight="1" x14ac:dyDescent="0.2">
      <c r="A11" s="815"/>
      <c r="B11" s="815" t="s">
        <v>1059</v>
      </c>
      <c r="C11" s="815" t="s">
        <v>1060</v>
      </c>
      <c r="D11" s="817"/>
      <c r="E11" s="818"/>
      <c r="F11" s="818"/>
      <c r="G11" s="818"/>
      <c r="H11" s="818"/>
      <c r="I11" s="818"/>
      <c r="J11" s="818"/>
      <c r="K11" s="818"/>
      <c r="L11" s="818"/>
      <c r="M11" s="818"/>
      <c r="N11" s="818"/>
      <c r="O11" s="818"/>
      <c r="P11" s="818"/>
      <c r="Q11" s="818"/>
      <c r="R11" s="818"/>
      <c r="S11" s="818"/>
      <c r="T11" s="805"/>
      <c r="U11" s="805"/>
      <c r="V11" s="818"/>
      <c r="W11" s="818"/>
      <c r="X11" s="818"/>
      <c r="Y11" s="818"/>
      <c r="Z11" s="818"/>
      <c r="AA11" s="818"/>
      <c r="AB11" s="869"/>
    </row>
    <row r="12" spans="1:46" ht="14.45" customHeight="1" x14ac:dyDescent="0.2">
      <c r="A12" s="815"/>
      <c r="B12" s="815"/>
      <c r="C12" s="815"/>
      <c r="D12" s="819">
        <v>122</v>
      </c>
      <c r="E12" s="818"/>
      <c r="F12" s="818"/>
      <c r="G12" s="818"/>
      <c r="H12" s="818"/>
      <c r="I12" s="818"/>
      <c r="J12" s="818"/>
      <c r="K12" s="818"/>
      <c r="L12" s="818"/>
      <c r="M12" s="818"/>
      <c r="N12" s="818"/>
      <c r="O12" s="818"/>
      <c r="P12" s="818"/>
      <c r="Q12" s="818"/>
      <c r="R12" s="818"/>
      <c r="S12" s="818"/>
      <c r="T12" s="805"/>
      <c r="U12" s="805"/>
      <c r="V12" s="805">
        <f>+ROUND(D12/10,0)-1</f>
        <v>11</v>
      </c>
      <c r="W12" s="818"/>
      <c r="X12" s="805"/>
      <c r="Y12" s="805"/>
      <c r="Z12" s="805">
        <f>V12+Y12</f>
        <v>11</v>
      </c>
      <c r="AA12" s="818"/>
      <c r="AB12" s="869"/>
    </row>
    <row r="13" spans="1:46" ht="14.45" customHeight="1" x14ac:dyDescent="0.2">
      <c r="A13" s="815">
        <f>+SUBTOTAL(3,$B$13:B13)</f>
        <v>1</v>
      </c>
      <c r="B13" s="820" t="s">
        <v>443</v>
      </c>
      <c r="C13" s="815" t="s">
        <v>238</v>
      </c>
      <c r="D13" s="819"/>
      <c r="E13" s="821">
        <v>1</v>
      </c>
      <c r="F13" s="822" t="s">
        <v>1777</v>
      </c>
      <c r="G13" s="821" t="s">
        <v>1778</v>
      </c>
      <c r="H13" s="821" t="s">
        <v>439</v>
      </c>
      <c r="I13" s="821" t="s">
        <v>1779</v>
      </c>
      <c r="J13" s="821" t="s">
        <v>1778</v>
      </c>
      <c r="K13" s="821" t="s">
        <v>439</v>
      </c>
      <c r="L13" s="821" t="s">
        <v>1779</v>
      </c>
      <c r="M13" s="821">
        <v>1</v>
      </c>
      <c r="N13" s="821" t="s">
        <v>1780</v>
      </c>
      <c r="O13" s="821" t="s">
        <v>1781</v>
      </c>
      <c r="P13" s="821">
        <v>1</v>
      </c>
      <c r="Q13" s="821">
        <v>1</v>
      </c>
      <c r="R13" s="821">
        <v>1</v>
      </c>
      <c r="S13" s="818"/>
      <c r="T13" s="805"/>
      <c r="U13" s="805"/>
      <c r="V13" s="805"/>
      <c r="W13" s="818"/>
      <c r="X13" s="805"/>
      <c r="Y13" s="805"/>
      <c r="Z13" s="805"/>
      <c r="AA13" s="818"/>
      <c r="AB13" s="870"/>
      <c r="AR13" s="802" t="str">
        <f t="shared" ref="AR13:AR76" si="2">+LEFT(C13,2)</f>
        <v>DD</v>
      </c>
      <c r="AS13" s="802" t="str">
        <f>+RIGHT(C13,1)</f>
        <v>0</v>
      </c>
      <c r="AT13" s="802" t="str">
        <f>+CONCATENATE(AR13,"+",AS13)</f>
        <v>DD+0</v>
      </c>
    </row>
    <row r="14" spans="1:46" ht="14.45" customHeight="1" x14ac:dyDescent="0.2">
      <c r="A14" s="815"/>
      <c r="B14" s="815"/>
      <c r="C14" s="815"/>
      <c r="D14" s="819">
        <v>90</v>
      </c>
      <c r="E14" s="818"/>
      <c r="F14" s="818"/>
      <c r="G14" s="818"/>
      <c r="H14" s="818"/>
      <c r="I14" s="818"/>
      <c r="J14" s="818"/>
      <c r="K14" s="818"/>
      <c r="L14" s="818"/>
      <c r="M14" s="818"/>
      <c r="N14" s="805"/>
      <c r="O14" s="805"/>
      <c r="P14" s="805"/>
      <c r="Q14" s="818"/>
      <c r="R14" s="818"/>
      <c r="S14" s="818"/>
      <c r="T14" s="805"/>
      <c r="U14" s="805"/>
      <c r="V14" s="805">
        <f>+ROUND(D14/10,0)-1</f>
        <v>8</v>
      </c>
      <c r="W14" s="818"/>
      <c r="X14" s="805"/>
      <c r="Y14" s="805"/>
      <c r="Z14" s="805">
        <f>V14+Y14</f>
        <v>8</v>
      </c>
      <c r="AA14" s="818"/>
      <c r="AB14" s="870"/>
      <c r="AR14" s="802" t="str">
        <f t="shared" si="2"/>
        <v/>
      </c>
    </row>
    <row r="15" spans="1:46" ht="14.45" customHeight="1" x14ac:dyDescent="0.2">
      <c r="A15" s="815">
        <f>+SUBTOTAL(3,$B$13:B15)</f>
        <v>2</v>
      </c>
      <c r="B15" s="820" t="s">
        <v>624</v>
      </c>
      <c r="C15" s="815" t="s">
        <v>238</v>
      </c>
      <c r="D15" s="819"/>
      <c r="E15" s="821">
        <v>1</v>
      </c>
      <c r="F15" s="822" t="s">
        <v>1782</v>
      </c>
      <c r="G15" s="821" t="s">
        <v>1778</v>
      </c>
      <c r="H15" s="821" t="s">
        <v>439</v>
      </c>
      <c r="I15" s="821" t="s">
        <v>1779</v>
      </c>
      <c r="J15" s="821" t="s">
        <v>1778</v>
      </c>
      <c r="K15" s="821" t="s">
        <v>439</v>
      </c>
      <c r="L15" s="821" t="s">
        <v>1779</v>
      </c>
      <c r="M15" s="821">
        <v>1</v>
      </c>
      <c r="N15" s="821" t="s">
        <v>1780</v>
      </c>
      <c r="O15" s="821" t="s">
        <v>1781</v>
      </c>
      <c r="P15" s="821">
        <v>1</v>
      </c>
      <c r="Q15" s="821">
        <v>1</v>
      </c>
      <c r="R15" s="821">
        <v>1</v>
      </c>
      <c r="S15" s="818"/>
      <c r="T15" s="805"/>
      <c r="U15" s="805"/>
      <c r="V15" s="805"/>
      <c r="W15" s="818"/>
      <c r="X15" s="805"/>
      <c r="Y15" s="805"/>
      <c r="Z15" s="805"/>
      <c r="AA15" s="818"/>
      <c r="AB15" s="870"/>
      <c r="AR15" s="802" t="str">
        <f t="shared" si="2"/>
        <v>DD</v>
      </c>
      <c r="AS15" s="802" t="str">
        <f>+RIGHT(C15,1)</f>
        <v>0</v>
      </c>
      <c r="AT15" s="802" t="str">
        <f t="shared" ref="AT15:AT77" si="3">+CONCATENATE(AR15,"+",AS15)</f>
        <v>DD+0</v>
      </c>
    </row>
    <row r="16" spans="1:46" ht="14.45" customHeight="1" x14ac:dyDescent="0.2">
      <c r="A16" s="815"/>
      <c r="B16" s="815"/>
      <c r="C16" s="815"/>
      <c r="D16" s="819">
        <v>277.7</v>
      </c>
      <c r="E16" s="818"/>
      <c r="F16" s="818"/>
      <c r="G16" s="818"/>
      <c r="H16" s="818"/>
      <c r="I16" s="818"/>
      <c r="J16" s="818"/>
      <c r="K16" s="818"/>
      <c r="L16" s="818"/>
      <c r="M16" s="818"/>
      <c r="N16" s="805"/>
      <c r="O16" s="805"/>
      <c r="P16" s="805"/>
      <c r="Q16" s="818"/>
      <c r="R16" s="818"/>
      <c r="S16" s="818"/>
      <c r="T16" s="805"/>
      <c r="U16" s="805"/>
      <c r="V16" s="805">
        <f>+ROUND(D16/10,0)-1</f>
        <v>27</v>
      </c>
      <c r="W16" s="866">
        <v>45717</v>
      </c>
      <c r="X16" s="818" t="s">
        <v>1618</v>
      </c>
      <c r="Y16" s="805"/>
      <c r="Z16" s="805">
        <f>V16+Y16</f>
        <v>27</v>
      </c>
      <c r="AA16" s="818"/>
      <c r="AB16" s="870"/>
      <c r="AE16" s="872"/>
      <c r="AR16" s="802" t="str">
        <f t="shared" si="2"/>
        <v/>
      </c>
    </row>
    <row r="17" spans="1:46" ht="14.45" customHeight="1" x14ac:dyDescent="0.2">
      <c r="A17" s="815">
        <f>+SUBTOTAL(3,$B$13:B17)</f>
        <v>3</v>
      </c>
      <c r="B17" s="815" t="s">
        <v>625</v>
      </c>
      <c r="C17" s="815" t="s">
        <v>232</v>
      </c>
      <c r="D17" s="819"/>
      <c r="E17" s="821">
        <v>1</v>
      </c>
      <c r="F17" s="822" t="s">
        <v>1783</v>
      </c>
      <c r="G17" s="821" t="s">
        <v>1778</v>
      </c>
      <c r="H17" s="821" t="s">
        <v>439</v>
      </c>
      <c r="I17" s="821" t="s">
        <v>1779</v>
      </c>
      <c r="J17" s="821" t="s">
        <v>1778</v>
      </c>
      <c r="K17" s="821" t="s">
        <v>439</v>
      </c>
      <c r="L17" s="821" t="s">
        <v>1779</v>
      </c>
      <c r="M17" s="821">
        <v>1</v>
      </c>
      <c r="N17" s="821" t="s">
        <v>1780</v>
      </c>
      <c r="O17" s="821" t="s">
        <v>1781</v>
      </c>
      <c r="P17" s="821">
        <v>1</v>
      </c>
      <c r="Q17" s="821">
        <v>1</v>
      </c>
      <c r="R17" s="821">
        <v>1</v>
      </c>
      <c r="S17" s="821">
        <v>1</v>
      </c>
      <c r="T17" s="821"/>
      <c r="U17" s="821"/>
      <c r="V17" s="805"/>
      <c r="W17" s="821"/>
      <c r="X17" s="805"/>
      <c r="Y17" s="805"/>
      <c r="Z17" s="805"/>
      <c r="AA17" s="821"/>
      <c r="AB17" s="870"/>
      <c r="AC17" s="802"/>
      <c r="AD17" s="802"/>
      <c r="AE17" s="802"/>
      <c r="AF17" s="802"/>
      <c r="AG17" s="802"/>
      <c r="AH17" s="802"/>
      <c r="AI17" s="802"/>
      <c r="AJ17" s="802"/>
      <c r="AK17" s="802"/>
      <c r="AL17" s="802"/>
      <c r="AM17" s="802"/>
      <c r="AN17" s="802"/>
      <c r="AO17" s="802"/>
      <c r="AP17" s="802"/>
      <c r="AR17" s="802" t="str">
        <f t="shared" si="2"/>
        <v>DA</v>
      </c>
      <c r="AS17" s="802" t="str">
        <f>+RIGHT(C17,1)</f>
        <v>6</v>
      </c>
      <c r="AT17" s="802" t="str">
        <f t="shared" si="3"/>
        <v>DA+6</v>
      </c>
    </row>
    <row r="18" spans="1:46" ht="14.45" customHeight="1" x14ac:dyDescent="0.2">
      <c r="A18" s="815"/>
      <c r="B18" s="815"/>
      <c r="C18" s="815"/>
      <c r="D18" s="819">
        <v>386</v>
      </c>
      <c r="E18" s="818"/>
      <c r="F18" s="818"/>
      <c r="G18" s="818"/>
      <c r="H18" s="818"/>
      <c r="I18" s="818"/>
      <c r="J18" s="818"/>
      <c r="K18" s="818"/>
      <c r="L18" s="818"/>
      <c r="M18" s="818"/>
      <c r="N18" s="805"/>
      <c r="O18" s="805"/>
      <c r="P18" s="805"/>
      <c r="Q18" s="818"/>
      <c r="R18" s="818"/>
      <c r="S18" s="818"/>
      <c r="T18" s="805"/>
      <c r="U18" s="805"/>
      <c r="V18" s="805">
        <f>+ROUND(D18/10,0)-1</f>
        <v>38</v>
      </c>
      <c r="W18" s="866">
        <v>45717</v>
      </c>
      <c r="X18" s="818" t="s">
        <v>1618</v>
      </c>
      <c r="Y18" s="805"/>
      <c r="Z18" s="805">
        <f>V18+Y18</f>
        <v>38</v>
      </c>
      <c r="AA18" s="818"/>
      <c r="AB18" s="870"/>
      <c r="AE18" s="872"/>
      <c r="AR18" s="802" t="str">
        <f t="shared" si="2"/>
        <v/>
      </c>
    </row>
    <row r="19" spans="1:46" ht="14.45" customHeight="1" x14ac:dyDescent="0.2">
      <c r="A19" s="815">
        <f>+SUBTOTAL(3,$B$13:B19)</f>
        <v>4</v>
      </c>
      <c r="B19" s="815" t="s">
        <v>626</v>
      </c>
      <c r="C19" s="815" t="s">
        <v>231</v>
      </c>
      <c r="D19" s="819"/>
      <c r="E19" s="821">
        <v>1</v>
      </c>
      <c r="F19" s="822" t="s">
        <v>1784</v>
      </c>
      <c r="G19" s="821" t="s">
        <v>1778</v>
      </c>
      <c r="H19" s="821" t="s">
        <v>439</v>
      </c>
      <c r="I19" s="821" t="s">
        <v>1779</v>
      </c>
      <c r="J19" s="821" t="s">
        <v>1778</v>
      </c>
      <c r="K19" s="821" t="s">
        <v>439</v>
      </c>
      <c r="L19" s="821" t="s">
        <v>1779</v>
      </c>
      <c r="M19" s="821">
        <v>1</v>
      </c>
      <c r="N19" s="821" t="s">
        <v>1780</v>
      </c>
      <c r="O19" s="821" t="s">
        <v>1781</v>
      </c>
      <c r="P19" s="821">
        <v>1</v>
      </c>
      <c r="Q19" s="821">
        <v>1</v>
      </c>
      <c r="R19" s="821">
        <v>1</v>
      </c>
      <c r="S19" s="821">
        <v>1</v>
      </c>
      <c r="T19" s="821"/>
      <c r="U19" s="821"/>
      <c r="V19" s="805"/>
      <c r="W19" s="821"/>
      <c r="X19" s="805"/>
      <c r="Y19" s="805"/>
      <c r="Z19" s="805"/>
      <c r="AA19" s="821"/>
      <c r="AB19" s="870"/>
      <c r="AC19" s="802"/>
      <c r="AD19" s="802"/>
      <c r="AE19" s="802"/>
      <c r="AF19" s="802"/>
      <c r="AG19" s="802"/>
      <c r="AH19" s="802"/>
      <c r="AI19" s="802"/>
      <c r="AJ19" s="802"/>
      <c r="AK19" s="802"/>
      <c r="AL19" s="802"/>
      <c r="AM19" s="802"/>
      <c r="AN19" s="802"/>
      <c r="AO19" s="802"/>
      <c r="AP19" s="802"/>
      <c r="AR19" s="802" t="str">
        <f t="shared" si="2"/>
        <v>DA</v>
      </c>
      <c r="AS19" s="802" t="str">
        <f>+RIGHT(C19,1)</f>
        <v>0</v>
      </c>
      <c r="AT19" s="802" t="str">
        <f t="shared" si="3"/>
        <v>DA+0</v>
      </c>
    </row>
    <row r="20" spans="1:46" ht="14.45" customHeight="1" x14ac:dyDescent="0.2">
      <c r="A20" s="815"/>
      <c r="B20" s="815"/>
      <c r="C20" s="815"/>
      <c r="D20" s="819">
        <v>443.6</v>
      </c>
      <c r="E20" s="818"/>
      <c r="F20" s="818"/>
      <c r="G20" s="818"/>
      <c r="H20" s="818"/>
      <c r="I20" s="818"/>
      <c r="J20" s="818"/>
      <c r="K20" s="818"/>
      <c r="L20" s="818"/>
      <c r="M20" s="818"/>
      <c r="N20" s="805"/>
      <c r="O20" s="805"/>
      <c r="P20" s="805"/>
      <c r="Q20" s="818"/>
      <c r="R20" s="818"/>
      <c r="S20" s="818"/>
      <c r="T20" s="805"/>
      <c r="U20" s="805"/>
      <c r="V20" s="805">
        <f>+ROUND(D20/10,0)-1</f>
        <v>43</v>
      </c>
      <c r="W20" s="866">
        <v>45717</v>
      </c>
      <c r="X20" s="818" t="s">
        <v>1618</v>
      </c>
      <c r="Y20" s="805"/>
      <c r="Z20" s="805">
        <f>V20+Y20</f>
        <v>43</v>
      </c>
      <c r="AA20" s="818"/>
      <c r="AB20" s="870"/>
      <c r="AE20" s="872"/>
      <c r="AR20" s="802" t="str">
        <f t="shared" si="2"/>
        <v/>
      </c>
    </row>
    <row r="21" spans="1:46" ht="14.45" customHeight="1" x14ac:dyDescent="0.2">
      <c r="A21" s="815">
        <f>+SUBTOTAL(3,$B$13:B21)</f>
        <v>5</v>
      </c>
      <c r="B21" s="815" t="s">
        <v>627</v>
      </c>
      <c r="C21" s="815" t="s">
        <v>231</v>
      </c>
      <c r="D21" s="819"/>
      <c r="E21" s="821">
        <v>1</v>
      </c>
      <c r="F21" s="822" t="s">
        <v>1785</v>
      </c>
      <c r="G21" s="821" t="s">
        <v>1778</v>
      </c>
      <c r="H21" s="821" t="s">
        <v>439</v>
      </c>
      <c r="I21" s="821" t="s">
        <v>1779</v>
      </c>
      <c r="J21" s="821" t="s">
        <v>1778</v>
      </c>
      <c r="K21" s="821" t="s">
        <v>439</v>
      </c>
      <c r="L21" s="821" t="s">
        <v>1779</v>
      </c>
      <c r="M21" s="821">
        <v>1</v>
      </c>
      <c r="N21" s="821" t="s">
        <v>1780</v>
      </c>
      <c r="O21" s="821" t="s">
        <v>1781</v>
      </c>
      <c r="P21" s="821">
        <v>1</v>
      </c>
      <c r="Q21" s="821">
        <v>1</v>
      </c>
      <c r="R21" s="821">
        <v>1</v>
      </c>
      <c r="S21" s="821">
        <v>1</v>
      </c>
      <c r="T21" s="821"/>
      <c r="U21" s="821"/>
      <c r="V21" s="805"/>
      <c r="W21" s="821"/>
      <c r="X21" s="805"/>
      <c r="Y21" s="805"/>
      <c r="Z21" s="805"/>
      <c r="AA21" s="821"/>
      <c r="AB21" s="870"/>
      <c r="AC21" s="802"/>
      <c r="AD21" s="802"/>
      <c r="AE21" s="802"/>
      <c r="AF21" s="802"/>
      <c r="AG21" s="802"/>
      <c r="AH21" s="802"/>
      <c r="AI21" s="802"/>
      <c r="AJ21" s="802"/>
      <c r="AK21" s="802"/>
      <c r="AL21" s="802"/>
      <c r="AM21" s="802"/>
      <c r="AN21" s="802"/>
      <c r="AO21" s="802"/>
      <c r="AP21" s="802"/>
      <c r="AR21" s="802" t="str">
        <f t="shared" si="2"/>
        <v>DA</v>
      </c>
      <c r="AS21" s="802" t="str">
        <f>+RIGHT(C21,1)</f>
        <v>0</v>
      </c>
      <c r="AT21" s="802" t="str">
        <f t="shared" si="3"/>
        <v>DA+0</v>
      </c>
    </row>
    <row r="22" spans="1:46" ht="14.45" customHeight="1" x14ac:dyDescent="0.2">
      <c r="A22" s="815"/>
      <c r="B22" s="815"/>
      <c r="C22" s="815"/>
      <c r="D22" s="819">
        <v>333.4</v>
      </c>
      <c r="E22" s="818"/>
      <c r="F22" s="818"/>
      <c r="G22" s="818"/>
      <c r="H22" s="818"/>
      <c r="I22" s="818"/>
      <c r="J22" s="818"/>
      <c r="K22" s="818"/>
      <c r="L22" s="818"/>
      <c r="M22" s="818"/>
      <c r="N22" s="805"/>
      <c r="O22" s="805"/>
      <c r="P22" s="805"/>
      <c r="Q22" s="818"/>
      <c r="R22" s="818"/>
      <c r="S22" s="818"/>
      <c r="T22" s="805"/>
      <c r="U22" s="805"/>
      <c r="V22" s="805">
        <f>+ROUND(D22/10,0)-1</f>
        <v>32</v>
      </c>
      <c r="W22" s="866">
        <v>45717</v>
      </c>
      <c r="X22" s="818" t="s">
        <v>1618</v>
      </c>
      <c r="Y22" s="805"/>
      <c r="Z22" s="805">
        <f>V22+Y22</f>
        <v>32</v>
      </c>
      <c r="AA22" s="818"/>
      <c r="AB22" s="870"/>
      <c r="AE22" s="872"/>
      <c r="AR22" s="802" t="str">
        <f t="shared" si="2"/>
        <v/>
      </c>
    </row>
    <row r="23" spans="1:46" ht="14.45" customHeight="1" x14ac:dyDescent="0.2">
      <c r="A23" s="815">
        <f>+SUBTOTAL(3,$B$13:B23)</f>
        <v>6</v>
      </c>
      <c r="B23" s="815" t="s">
        <v>628</v>
      </c>
      <c r="C23" s="815" t="s">
        <v>20</v>
      </c>
      <c r="D23" s="819"/>
      <c r="E23" s="821">
        <v>1</v>
      </c>
      <c r="F23" s="822" t="s">
        <v>1786</v>
      </c>
      <c r="G23" s="821" t="s">
        <v>1778</v>
      </c>
      <c r="H23" s="821" t="s">
        <v>439</v>
      </c>
      <c r="I23" s="821" t="s">
        <v>1779</v>
      </c>
      <c r="J23" s="821" t="s">
        <v>1778</v>
      </c>
      <c r="K23" s="821" t="s">
        <v>439</v>
      </c>
      <c r="L23" s="821" t="s">
        <v>1779</v>
      </c>
      <c r="M23" s="821">
        <v>1</v>
      </c>
      <c r="N23" s="821" t="s">
        <v>1780</v>
      </c>
      <c r="O23" s="821" t="s">
        <v>1781</v>
      </c>
      <c r="P23" s="821">
        <v>1</v>
      </c>
      <c r="Q23" s="821">
        <v>1</v>
      </c>
      <c r="R23" s="821">
        <v>1</v>
      </c>
      <c r="S23" s="821">
        <v>1</v>
      </c>
      <c r="T23" s="821"/>
      <c r="U23" s="821"/>
      <c r="V23" s="805"/>
      <c r="W23" s="821"/>
      <c r="X23" s="805"/>
      <c r="Y23" s="805"/>
      <c r="Z23" s="805"/>
      <c r="AA23" s="821"/>
      <c r="AB23" s="870"/>
      <c r="AC23" s="802"/>
      <c r="AD23" s="802"/>
      <c r="AE23" s="802"/>
      <c r="AF23" s="802"/>
      <c r="AG23" s="802"/>
      <c r="AH23" s="802"/>
      <c r="AI23" s="802"/>
      <c r="AJ23" s="802"/>
      <c r="AK23" s="802"/>
      <c r="AL23" s="802"/>
      <c r="AM23" s="802"/>
      <c r="AN23" s="802"/>
      <c r="AO23" s="802"/>
      <c r="AP23" s="802"/>
      <c r="AR23" s="802" t="str">
        <f t="shared" si="2"/>
        <v>DA</v>
      </c>
      <c r="AS23" s="802" t="str">
        <f>+RIGHT(C23,1)</f>
        <v>3</v>
      </c>
      <c r="AT23" s="802" t="str">
        <f t="shared" si="3"/>
        <v>DA+3</v>
      </c>
    </row>
    <row r="24" spans="1:46" ht="14.45" customHeight="1" x14ac:dyDescent="0.2">
      <c r="A24" s="815"/>
      <c r="B24" s="815"/>
      <c r="C24" s="815"/>
      <c r="D24" s="819">
        <v>431.9</v>
      </c>
      <c r="E24" s="818"/>
      <c r="F24" s="818"/>
      <c r="G24" s="818"/>
      <c r="H24" s="818"/>
      <c r="I24" s="818"/>
      <c r="J24" s="818"/>
      <c r="K24" s="818"/>
      <c r="L24" s="818"/>
      <c r="M24" s="818"/>
      <c r="N24" s="805"/>
      <c r="O24" s="805"/>
      <c r="P24" s="805"/>
      <c r="Q24" s="818"/>
      <c r="R24" s="818"/>
      <c r="S24" s="818"/>
      <c r="T24" s="805"/>
      <c r="U24" s="805"/>
      <c r="V24" s="805">
        <f>+ROUND(D24/10,0)-1</f>
        <v>42</v>
      </c>
      <c r="W24" s="866">
        <v>45717</v>
      </c>
      <c r="X24" s="818" t="s">
        <v>1618</v>
      </c>
      <c r="Y24" s="805"/>
      <c r="Z24" s="805">
        <f>V24+Y24</f>
        <v>42</v>
      </c>
      <c r="AA24" s="818"/>
      <c r="AB24" s="870"/>
      <c r="AE24" s="872"/>
      <c r="AR24" s="802" t="str">
        <f t="shared" si="2"/>
        <v/>
      </c>
    </row>
    <row r="25" spans="1:46" ht="14.45" customHeight="1" x14ac:dyDescent="0.2">
      <c r="A25" s="815">
        <f>+SUBTOTAL(3,$B$13:B25)</f>
        <v>7</v>
      </c>
      <c r="B25" s="815" t="s">
        <v>629</v>
      </c>
      <c r="C25" s="815" t="s">
        <v>231</v>
      </c>
      <c r="D25" s="819"/>
      <c r="E25" s="821">
        <v>1</v>
      </c>
      <c r="F25" s="822" t="s">
        <v>1787</v>
      </c>
      <c r="G25" s="821" t="s">
        <v>1778</v>
      </c>
      <c r="H25" s="821" t="s">
        <v>439</v>
      </c>
      <c r="I25" s="821" t="s">
        <v>1779</v>
      </c>
      <c r="J25" s="821" t="s">
        <v>1778</v>
      </c>
      <c r="K25" s="821" t="s">
        <v>439</v>
      </c>
      <c r="L25" s="821" t="s">
        <v>1779</v>
      </c>
      <c r="M25" s="821">
        <v>1</v>
      </c>
      <c r="N25" s="821" t="s">
        <v>1780</v>
      </c>
      <c r="O25" s="821" t="s">
        <v>1781</v>
      </c>
      <c r="P25" s="821">
        <v>1</v>
      </c>
      <c r="Q25" s="821">
        <v>1</v>
      </c>
      <c r="R25" s="821">
        <v>1</v>
      </c>
      <c r="S25" s="821">
        <v>1</v>
      </c>
      <c r="T25" s="821"/>
      <c r="U25" s="821"/>
      <c r="V25" s="805"/>
      <c r="W25" s="821"/>
      <c r="X25" s="805"/>
      <c r="Y25" s="805"/>
      <c r="Z25" s="805"/>
      <c r="AA25" s="821"/>
      <c r="AB25" s="870"/>
      <c r="AC25" s="802"/>
      <c r="AD25" s="802"/>
      <c r="AE25" s="802"/>
      <c r="AF25" s="802"/>
      <c r="AG25" s="802"/>
      <c r="AH25" s="802"/>
      <c r="AI25" s="802"/>
      <c r="AJ25" s="802"/>
      <c r="AK25" s="802"/>
      <c r="AL25" s="802"/>
      <c r="AM25" s="802"/>
      <c r="AN25" s="802"/>
      <c r="AO25" s="802"/>
      <c r="AP25" s="802"/>
      <c r="AR25" s="802" t="str">
        <f t="shared" si="2"/>
        <v>DA</v>
      </c>
      <c r="AS25" s="802" t="str">
        <f>+RIGHT(C25,1)</f>
        <v>0</v>
      </c>
      <c r="AT25" s="802" t="str">
        <f t="shared" si="3"/>
        <v>DA+0</v>
      </c>
    </row>
    <row r="26" spans="1:46" ht="14.45" customHeight="1" x14ac:dyDescent="0.2">
      <c r="A26" s="815"/>
      <c r="B26" s="815"/>
      <c r="C26" s="815"/>
      <c r="D26" s="819">
        <v>348.7</v>
      </c>
      <c r="E26" s="818"/>
      <c r="F26" s="818"/>
      <c r="G26" s="818"/>
      <c r="H26" s="818"/>
      <c r="I26" s="818"/>
      <c r="J26" s="818"/>
      <c r="K26" s="818"/>
      <c r="L26" s="818"/>
      <c r="M26" s="818"/>
      <c r="N26" s="805"/>
      <c r="O26" s="805"/>
      <c r="P26" s="805"/>
      <c r="Q26" s="818"/>
      <c r="R26" s="818"/>
      <c r="S26" s="818"/>
      <c r="T26" s="805"/>
      <c r="U26" s="805"/>
      <c r="V26" s="805">
        <f>+ROUND(D26/10,0)-1</f>
        <v>34</v>
      </c>
      <c r="W26" s="866">
        <v>45717</v>
      </c>
      <c r="X26" s="818" t="s">
        <v>1618</v>
      </c>
      <c r="Y26" s="805"/>
      <c r="Z26" s="805">
        <f>V26+Y26</f>
        <v>34</v>
      </c>
      <c r="AA26" s="818"/>
      <c r="AB26" s="870"/>
      <c r="AE26" s="872"/>
      <c r="AR26" s="802" t="str">
        <f t="shared" si="2"/>
        <v/>
      </c>
    </row>
    <row r="27" spans="1:46" ht="14.45" customHeight="1" x14ac:dyDescent="0.2">
      <c r="A27" s="815">
        <f>+SUBTOTAL(3,$B$13:B27)</f>
        <v>8</v>
      </c>
      <c r="B27" s="815" t="s">
        <v>630</v>
      </c>
      <c r="C27" s="815" t="s">
        <v>231</v>
      </c>
      <c r="D27" s="819"/>
      <c r="E27" s="821">
        <v>1</v>
      </c>
      <c r="F27" s="822" t="s">
        <v>1788</v>
      </c>
      <c r="G27" s="821" t="s">
        <v>1778</v>
      </c>
      <c r="H27" s="821" t="s">
        <v>439</v>
      </c>
      <c r="I27" s="821" t="s">
        <v>1779</v>
      </c>
      <c r="J27" s="821" t="s">
        <v>1778</v>
      </c>
      <c r="K27" s="821" t="s">
        <v>439</v>
      </c>
      <c r="L27" s="821" t="s">
        <v>1779</v>
      </c>
      <c r="M27" s="821">
        <v>1</v>
      </c>
      <c r="N27" s="821" t="s">
        <v>1780</v>
      </c>
      <c r="O27" s="821" t="s">
        <v>1781</v>
      </c>
      <c r="P27" s="821">
        <v>1</v>
      </c>
      <c r="Q27" s="821">
        <v>1</v>
      </c>
      <c r="R27" s="821">
        <v>1</v>
      </c>
      <c r="S27" s="821">
        <v>1</v>
      </c>
      <c r="T27" s="821"/>
      <c r="U27" s="821"/>
      <c r="V27" s="805"/>
      <c r="W27" s="821"/>
      <c r="X27" s="805"/>
      <c r="Y27" s="805"/>
      <c r="Z27" s="805"/>
      <c r="AA27" s="821"/>
      <c r="AB27" s="870"/>
      <c r="AC27" s="802"/>
      <c r="AD27" s="802"/>
      <c r="AE27" s="802"/>
      <c r="AF27" s="802"/>
      <c r="AG27" s="802"/>
      <c r="AH27" s="802"/>
      <c r="AI27" s="802"/>
      <c r="AJ27" s="802"/>
      <c r="AK27" s="802"/>
      <c r="AL27" s="802"/>
      <c r="AM27" s="802"/>
      <c r="AN27" s="802"/>
      <c r="AO27" s="802"/>
      <c r="AP27" s="802"/>
      <c r="AR27" s="802" t="str">
        <f t="shared" si="2"/>
        <v>DA</v>
      </c>
      <c r="AS27" s="802" t="str">
        <f>+RIGHT(C27,1)</f>
        <v>0</v>
      </c>
      <c r="AT27" s="802" t="str">
        <f t="shared" si="3"/>
        <v>DA+0</v>
      </c>
    </row>
    <row r="28" spans="1:46" ht="14.45" customHeight="1" x14ac:dyDescent="0.2">
      <c r="A28" s="815"/>
      <c r="B28" s="815"/>
      <c r="C28" s="815"/>
      <c r="D28" s="819">
        <v>395.7</v>
      </c>
      <c r="E28" s="818"/>
      <c r="F28" s="818"/>
      <c r="G28" s="818"/>
      <c r="H28" s="818"/>
      <c r="I28" s="818"/>
      <c r="J28" s="818"/>
      <c r="K28" s="818"/>
      <c r="L28" s="818"/>
      <c r="M28" s="818"/>
      <c r="N28" s="805"/>
      <c r="O28" s="805"/>
      <c r="P28" s="805"/>
      <c r="Q28" s="818"/>
      <c r="R28" s="818"/>
      <c r="S28" s="818"/>
      <c r="T28" s="805"/>
      <c r="U28" s="805"/>
      <c r="V28" s="805">
        <f>+ROUND(D28/10,0)-1</f>
        <v>39</v>
      </c>
      <c r="W28" s="866">
        <v>45717</v>
      </c>
      <c r="X28" s="818" t="s">
        <v>1618</v>
      </c>
      <c r="Y28" s="805"/>
      <c r="Z28" s="805">
        <f>V28+Y28</f>
        <v>39</v>
      </c>
      <c r="AA28" s="818"/>
      <c r="AB28" s="870"/>
      <c r="AE28" s="872"/>
      <c r="AR28" s="802" t="str">
        <f t="shared" si="2"/>
        <v/>
      </c>
    </row>
    <row r="29" spans="1:46" ht="14.45" customHeight="1" x14ac:dyDescent="0.2">
      <c r="A29" s="815">
        <f>+SUBTOTAL(3,$B$13:B29)</f>
        <v>9</v>
      </c>
      <c r="B29" s="815" t="s">
        <v>631</v>
      </c>
      <c r="C29" s="815" t="s">
        <v>20</v>
      </c>
      <c r="D29" s="819"/>
      <c r="E29" s="821">
        <v>1</v>
      </c>
      <c r="F29" s="822" t="s">
        <v>1789</v>
      </c>
      <c r="G29" s="821" t="s">
        <v>1778</v>
      </c>
      <c r="H29" s="821" t="s">
        <v>439</v>
      </c>
      <c r="I29" s="821" t="s">
        <v>1779</v>
      </c>
      <c r="J29" s="821" t="s">
        <v>1778</v>
      </c>
      <c r="K29" s="821" t="s">
        <v>439</v>
      </c>
      <c r="L29" s="821" t="s">
        <v>1779</v>
      </c>
      <c r="M29" s="821">
        <v>1</v>
      </c>
      <c r="N29" s="821" t="s">
        <v>1780</v>
      </c>
      <c r="O29" s="821" t="s">
        <v>1781</v>
      </c>
      <c r="P29" s="821">
        <v>1</v>
      </c>
      <c r="Q29" s="821">
        <v>1</v>
      </c>
      <c r="R29" s="821">
        <v>1</v>
      </c>
      <c r="S29" s="821">
        <v>1</v>
      </c>
      <c r="T29" s="821"/>
      <c r="U29" s="821"/>
      <c r="V29" s="805"/>
      <c r="W29" s="821"/>
      <c r="X29" s="805"/>
      <c r="Y29" s="805"/>
      <c r="Z29" s="805"/>
      <c r="AA29" s="821"/>
      <c r="AB29" s="870"/>
      <c r="AC29" s="802"/>
      <c r="AD29" s="802"/>
      <c r="AE29" s="802"/>
      <c r="AF29" s="802"/>
      <c r="AG29" s="802"/>
      <c r="AH29" s="802"/>
      <c r="AI29" s="802"/>
      <c r="AJ29" s="802"/>
      <c r="AK29" s="802"/>
      <c r="AL29" s="802"/>
      <c r="AM29" s="802"/>
      <c r="AN29" s="802"/>
      <c r="AO29" s="802"/>
      <c r="AP29" s="802"/>
      <c r="AR29" s="802" t="str">
        <f t="shared" si="2"/>
        <v>DA</v>
      </c>
      <c r="AS29" s="802" t="str">
        <f>+RIGHT(C29,1)</f>
        <v>3</v>
      </c>
      <c r="AT29" s="802" t="str">
        <f t="shared" si="3"/>
        <v>DA+3</v>
      </c>
    </row>
    <row r="30" spans="1:46" ht="14.45" customHeight="1" x14ac:dyDescent="0.2">
      <c r="A30" s="815"/>
      <c r="B30" s="815"/>
      <c r="C30" s="815"/>
      <c r="D30" s="819">
        <v>415</v>
      </c>
      <c r="E30" s="818"/>
      <c r="F30" s="818"/>
      <c r="G30" s="818"/>
      <c r="H30" s="818"/>
      <c r="I30" s="818"/>
      <c r="J30" s="818"/>
      <c r="K30" s="818"/>
      <c r="L30" s="818"/>
      <c r="M30" s="818"/>
      <c r="N30" s="805"/>
      <c r="O30" s="805"/>
      <c r="P30" s="805"/>
      <c r="Q30" s="818"/>
      <c r="R30" s="818"/>
      <c r="S30" s="818"/>
      <c r="T30" s="805"/>
      <c r="U30" s="805"/>
      <c r="V30" s="805">
        <f>+ROUND(D30/10,0)-1</f>
        <v>41</v>
      </c>
      <c r="W30" s="866">
        <v>45717</v>
      </c>
      <c r="X30" s="818" t="s">
        <v>1618</v>
      </c>
      <c r="Y30" s="805"/>
      <c r="Z30" s="805">
        <f>V30+Y30</f>
        <v>41</v>
      </c>
      <c r="AA30" s="818"/>
      <c r="AB30" s="870"/>
      <c r="AE30" s="872"/>
      <c r="AR30" s="802" t="str">
        <f t="shared" si="2"/>
        <v/>
      </c>
    </row>
    <row r="31" spans="1:46" s="824" customFormat="1" ht="14.45" customHeight="1" x14ac:dyDescent="0.2">
      <c r="A31" s="815">
        <f>+SUBTOTAL(3,$B$13:B31)</f>
        <v>10</v>
      </c>
      <c r="B31" s="815" t="s">
        <v>632</v>
      </c>
      <c r="C31" s="815" t="s">
        <v>231</v>
      </c>
      <c r="D31" s="819"/>
      <c r="E31" s="823">
        <v>1</v>
      </c>
      <c r="F31" s="822" t="s">
        <v>1790</v>
      </c>
      <c r="G31" s="821" t="s">
        <v>1778</v>
      </c>
      <c r="H31" s="821" t="s">
        <v>439</v>
      </c>
      <c r="I31" s="821" t="s">
        <v>1779</v>
      </c>
      <c r="J31" s="821" t="s">
        <v>1778</v>
      </c>
      <c r="K31" s="821" t="s">
        <v>439</v>
      </c>
      <c r="L31" s="821" t="s">
        <v>1779</v>
      </c>
      <c r="M31" s="823">
        <v>1</v>
      </c>
      <c r="N31" s="821" t="s">
        <v>1780</v>
      </c>
      <c r="O31" s="821" t="s">
        <v>1781</v>
      </c>
      <c r="P31" s="821">
        <v>1</v>
      </c>
      <c r="Q31" s="823">
        <v>1</v>
      </c>
      <c r="R31" s="821">
        <v>1</v>
      </c>
      <c r="S31" s="821">
        <v>1</v>
      </c>
      <c r="T31" s="821"/>
      <c r="U31" s="821"/>
      <c r="V31" s="805"/>
      <c r="W31" s="821"/>
      <c r="X31" s="805"/>
      <c r="Y31" s="805"/>
      <c r="Z31" s="805"/>
      <c r="AA31" s="821"/>
      <c r="AB31" s="870"/>
      <c r="AC31" s="802"/>
      <c r="AD31" s="802"/>
      <c r="AE31" s="802"/>
      <c r="AF31" s="802"/>
      <c r="AG31" s="802"/>
      <c r="AH31" s="802"/>
      <c r="AI31" s="802"/>
      <c r="AJ31" s="802"/>
      <c r="AK31" s="802"/>
      <c r="AL31" s="802"/>
      <c r="AM31" s="802"/>
      <c r="AN31" s="802"/>
      <c r="AO31" s="802"/>
      <c r="AP31" s="802"/>
      <c r="AR31" s="802" t="str">
        <f t="shared" si="2"/>
        <v>DA</v>
      </c>
      <c r="AS31" s="802" t="str">
        <f>+RIGHT(C31,1)</f>
        <v>0</v>
      </c>
      <c r="AT31" s="825" t="str">
        <f t="shared" si="3"/>
        <v>DA+0</v>
      </c>
    </row>
    <row r="32" spans="1:46" s="824" customFormat="1" ht="14.45" customHeight="1" x14ac:dyDescent="0.2">
      <c r="A32" s="815"/>
      <c r="B32" s="815"/>
      <c r="C32" s="815"/>
      <c r="D32" s="819">
        <v>394.3</v>
      </c>
      <c r="E32" s="826"/>
      <c r="F32" s="818"/>
      <c r="G32" s="826"/>
      <c r="H32" s="826"/>
      <c r="I32" s="826"/>
      <c r="J32" s="826"/>
      <c r="K32" s="826"/>
      <c r="L32" s="826"/>
      <c r="M32" s="826"/>
      <c r="N32" s="827"/>
      <c r="O32" s="827"/>
      <c r="P32" s="827"/>
      <c r="Q32" s="826"/>
      <c r="R32" s="826"/>
      <c r="S32" s="826"/>
      <c r="T32" s="827"/>
      <c r="U32" s="827"/>
      <c r="V32" s="805">
        <f>+ROUND(D32/10,0)-1</f>
        <v>38</v>
      </c>
      <c r="W32" s="866">
        <v>45717</v>
      </c>
      <c r="X32" s="818" t="s">
        <v>1618</v>
      </c>
      <c r="Y32" s="805"/>
      <c r="Z32" s="805">
        <f>V32+Y32</f>
        <v>38</v>
      </c>
      <c r="AA32" s="826"/>
      <c r="AB32" s="870"/>
      <c r="AE32" s="872"/>
      <c r="AF32" s="798"/>
      <c r="AR32" s="802" t="str">
        <f t="shared" si="2"/>
        <v/>
      </c>
      <c r="AS32" s="825"/>
      <c r="AT32" s="825"/>
    </row>
    <row r="33" spans="1:46" ht="14.45" customHeight="1" x14ac:dyDescent="0.2">
      <c r="A33" s="815">
        <f>+SUBTOTAL(3,$B$13:B33)</f>
        <v>11</v>
      </c>
      <c r="B33" s="820" t="s">
        <v>444</v>
      </c>
      <c r="C33" s="815" t="s">
        <v>239</v>
      </c>
      <c r="D33" s="819"/>
      <c r="E33" s="821">
        <v>1</v>
      </c>
      <c r="F33" s="822" t="s">
        <v>1791</v>
      </c>
      <c r="G33" s="821" t="s">
        <v>1778</v>
      </c>
      <c r="H33" s="821" t="s">
        <v>439</v>
      </c>
      <c r="I33" s="821" t="s">
        <v>1779</v>
      </c>
      <c r="J33" s="821" t="s">
        <v>1778</v>
      </c>
      <c r="K33" s="821" t="s">
        <v>439</v>
      </c>
      <c r="L33" s="821" t="s">
        <v>1779</v>
      </c>
      <c r="M33" s="821">
        <v>1</v>
      </c>
      <c r="N33" s="821" t="s">
        <v>1780</v>
      </c>
      <c r="O33" s="821" t="s">
        <v>1781</v>
      </c>
      <c r="P33" s="821">
        <v>1</v>
      </c>
      <c r="Q33" s="821">
        <v>1</v>
      </c>
      <c r="R33" s="821">
        <v>1</v>
      </c>
      <c r="S33" s="818"/>
      <c r="T33" s="805"/>
      <c r="U33" s="805"/>
      <c r="V33" s="805"/>
      <c r="W33" s="818"/>
      <c r="X33" s="805"/>
      <c r="Y33" s="805"/>
      <c r="Z33" s="805"/>
      <c r="AA33" s="818"/>
      <c r="AB33" s="870"/>
      <c r="AR33" s="802" t="str">
        <f t="shared" si="2"/>
        <v>DC</v>
      </c>
      <c r="AS33" s="802" t="str">
        <f>+RIGHT(C33,1)</f>
        <v>0</v>
      </c>
      <c r="AT33" s="802" t="str">
        <f t="shared" si="3"/>
        <v>DC+0</v>
      </c>
    </row>
    <row r="34" spans="1:46" ht="14.45" customHeight="1" x14ac:dyDescent="0.2">
      <c r="A34" s="815"/>
      <c r="B34" s="815"/>
      <c r="C34" s="815"/>
      <c r="D34" s="819">
        <v>405.3</v>
      </c>
      <c r="E34" s="818"/>
      <c r="F34" s="818"/>
      <c r="G34" s="818"/>
      <c r="H34" s="818"/>
      <c r="I34" s="818"/>
      <c r="J34" s="818"/>
      <c r="K34" s="818"/>
      <c r="L34" s="818"/>
      <c r="M34" s="818"/>
      <c r="N34" s="805"/>
      <c r="O34" s="805"/>
      <c r="P34" s="805"/>
      <c r="Q34" s="818"/>
      <c r="R34" s="818"/>
      <c r="S34" s="818"/>
      <c r="T34" s="805"/>
      <c r="U34" s="805"/>
      <c r="V34" s="805">
        <f>+ROUND(D34/10,0)-1</f>
        <v>40</v>
      </c>
      <c r="W34" s="866">
        <v>45717</v>
      </c>
      <c r="X34" s="818" t="s">
        <v>1618</v>
      </c>
      <c r="Y34" s="805"/>
      <c r="Z34" s="805">
        <f>V34+Y34</f>
        <v>40</v>
      </c>
      <c r="AA34" s="818"/>
      <c r="AB34" s="870"/>
      <c r="AE34" s="872"/>
      <c r="AR34" s="802" t="str">
        <f t="shared" si="2"/>
        <v/>
      </c>
    </row>
    <row r="35" spans="1:46" ht="14.45" customHeight="1" x14ac:dyDescent="0.2">
      <c r="A35" s="815">
        <f>+SUBTOTAL(3,$B$13:B35)</f>
        <v>12</v>
      </c>
      <c r="B35" s="815" t="s">
        <v>445</v>
      </c>
      <c r="C35" s="815" t="s">
        <v>20</v>
      </c>
      <c r="D35" s="819"/>
      <c r="E35" s="821">
        <v>1</v>
      </c>
      <c r="F35" s="822" t="s">
        <v>1792</v>
      </c>
      <c r="G35" s="821" t="s">
        <v>1778</v>
      </c>
      <c r="H35" s="821" t="s">
        <v>439</v>
      </c>
      <c r="I35" s="821" t="s">
        <v>1779</v>
      </c>
      <c r="J35" s="821" t="s">
        <v>1778</v>
      </c>
      <c r="K35" s="821" t="s">
        <v>439</v>
      </c>
      <c r="L35" s="821" t="s">
        <v>1779</v>
      </c>
      <c r="M35" s="821">
        <v>1</v>
      </c>
      <c r="N35" s="821" t="s">
        <v>1780</v>
      </c>
      <c r="O35" s="821" t="s">
        <v>1781</v>
      </c>
      <c r="P35" s="821">
        <v>1</v>
      </c>
      <c r="Q35" s="821">
        <v>1</v>
      </c>
      <c r="R35" s="821">
        <v>1</v>
      </c>
      <c r="S35" s="821">
        <v>1</v>
      </c>
      <c r="T35" s="821"/>
      <c r="U35" s="821"/>
      <c r="V35" s="805"/>
      <c r="W35" s="821"/>
      <c r="X35" s="805"/>
      <c r="Y35" s="805"/>
      <c r="Z35" s="805"/>
      <c r="AA35" s="821"/>
      <c r="AB35" s="870"/>
      <c r="AC35" s="802"/>
      <c r="AD35" s="802"/>
      <c r="AE35" s="802"/>
      <c r="AF35" s="802"/>
      <c r="AG35" s="802"/>
      <c r="AH35" s="802"/>
      <c r="AI35" s="802"/>
      <c r="AJ35" s="802"/>
      <c r="AK35" s="802"/>
      <c r="AL35" s="802"/>
      <c r="AM35" s="802"/>
      <c r="AN35" s="802"/>
      <c r="AO35" s="802"/>
      <c r="AP35" s="802"/>
      <c r="AR35" s="802" t="str">
        <f t="shared" si="2"/>
        <v>DA</v>
      </c>
      <c r="AS35" s="802" t="str">
        <f>+RIGHT(C35,1)</f>
        <v>3</v>
      </c>
      <c r="AT35" s="802" t="str">
        <f t="shared" si="3"/>
        <v>DA+3</v>
      </c>
    </row>
    <row r="36" spans="1:46" ht="14.45" customHeight="1" x14ac:dyDescent="0.2">
      <c r="A36" s="815"/>
      <c r="B36" s="815"/>
      <c r="C36" s="815"/>
      <c r="D36" s="819">
        <v>338.5</v>
      </c>
      <c r="E36" s="818"/>
      <c r="F36" s="818"/>
      <c r="G36" s="818"/>
      <c r="H36" s="818"/>
      <c r="I36" s="818"/>
      <c r="J36" s="818"/>
      <c r="K36" s="818"/>
      <c r="L36" s="818"/>
      <c r="M36" s="818"/>
      <c r="N36" s="805"/>
      <c r="O36" s="805"/>
      <c r="P36" s="805"/>
      <c r="Q36" s="818"/>
      <c r="R36" s="818"/>
      <c r="S36" s="818"/>
      <c r="T36" s="805"/>
      <c r="U36" s="805"/>
      <c r="V36" s="805">
        <f>+ROUND(D36/10,0)-1</f>
        <v>33</v>
      </c>
      <c r="W36" s="866">
        <v>45717</v>
      </c>
      <c r="X36" s="818" t="s">
        <v>1618</v>
      </c>
      <c r="Y36" s="805"/>
      <c r="Z36" s="805">
        <f>V36+Y36</f>
        <v>33</v>
      </c>
      <c r="AA36" s="818"/>
      <c r="AB36" s="870"/>
      <c r="AE36" s="872"/>
      <c r="AR36" s="802" t="str">
        <f t="shared" si="2"/>
        <v/>
      </c>
    </row>
    <row r="37" spans="1:46" ht="14.45" customHeight="1" x14ac:dyDescent="0.2">
      <c r="A37" s="815">
        <f>+SUBTOTAL(3,$B$13:B37)</f>
        <v>13</v>
      </c>
      <c r="B37" s="815" t="s">
        <v>446</v>
      </c>
      <c r="C37" s="815" t="s">
        <v>20</v>
      </c>
      <c r="D37" s="819"/>
      <c r="E37" s="821">
        <v>1</v>
      </c>
      <c r="F37" s="822" t="s">
        <v>1793</v>
      </c>
      <c r="G37" s="821" t="s">
        <v>1778</v>
      </c>
      <c r="H37" s="821" t="s">
        <v>439</v>
      </c>
      <c r="I37" s="821" t="s">
        <v>1779</v>
      </c>
      <c r="J37" s="821" t="s">
        <v>1778</v>
      </c>
      <c r="K37" s="821" t="s">
        <v>439</v>
      </c>
      <c r="L37" s="821" t="s">
        <v>1779</v>
      </c>
      <c r="M37" s="821">
        <v>1</v>
      </c>
      <c r="N37" s="821" t="s">
        <v>1780</v>
      </c>
      <c r="O37" s="821" t="s">
        <v>1781</v>
      </c>
      <c r="P37" s="821">
        <v>1</v>
      </c>
      <c r="Q37" s="821">
        <v>1</v>
      </c>
      <c r="R37" s="821">
        <v>1</v>
      </c>
      <c r="S37" s="821">
        <v>1</v>
      </c>
      <c r="T37" s="821"/>
      <c r="U37" s="821"/>
      <c r="V37" s="805"/>
      <c r="W37" s="821"/>
      <c r="X37" s="805"/>
      <c r="Y37" s="805"/>
      <c r="Z37" s="805"/>
      <c r="AA37" s="821"/>
      <c r="AB37" s="870"/>
      <c r="AC37" s="802"/>
      <c r="AD37" s="802"/>
      <c r="AE37" s="802"/>
      <c r="AF37" s="802"/>
      <c r="AG37" s="802"/>
      <c r="AH37" s="802"/>
      <c r="AI37" s="802"/>
      <c r="AJ37" s="802"/>
      <c r="AK37" s="802"/>
      <c r="AL37" s="802"/>
      <c r="AM37" s="802"/>
      <c r="AN37" s="802"/>
      <c r="AO37" s="802"/>
      <c r="AP37" s="802"/>
      <c r="AR37" s="802" t="str">
        <f t="shared" si="2"/>
        <v>DA</v>
      </c>
      <c r="AS37" s="802" t="str">
        <f>+RIGHT(C37,1)</f>
        <v>3</v>
      </c>
      <c r="AT37" s="802" t="str">
        <f t="shared" si="3"/>
        <v>DA+3</v>
      </c>
    </row>
    <row r="38" spans="1:46" ht="14.45" customHeight="1" x14ac:dyDescent="0.2">
      <c r="A38" s="815"/>
      <c r="B38" s="815"/>
      <c r="C38" s="828"/>
      <c r="D38" s="819">
        <v>406</v>
      </c>
      <c r="E38" s="818"/>
      <c r="F38" s="818"/>
      <c r="G38" s="818"/>
      <c r="H38" s="818"/>
      <c r="I38" s="818"/>
      <c r="J38" s="818"/>
      <c r="K38" s="818"/>
      <c r="L38" s="818"/>
      <c r="M38" s="818"/>
      <c r="N38" s="805"/>
      <c r="O38" s="805"/>
      <c r="P38" s="805"/>
      <c r="Q38" s="818"/>
      <c r="R38" s="818"/>
      <c r="S38" s="818"/>
      <c r="T38" s="805"/>
      <c r="U38" s="805"/>
      <c r="V38" s="805">
        <f>+ROUND(D38/10,0)-1</f>
        <v>40</v>
      </c>
      <c r="W38" s="866">
        <v>46083</v>
      </c>
      <c r="X38" s="818" t="s">
        <v>1618</v>
      </c>
      <c r="Y38" s="805"/>
      <c r="Z38" s="805">
        <f>V38+Y38</f>
        <v>40</v>
      </c>
      <c r="AA38" s="818"/>
      <c r="AB38" s="870"/>
      <c r="AE38" s="872"/>
      <c r="AR38" s="802" t="str">
        <f t="shared" si="2"/>
        <v/>
      </c>
    </row>
    <row r="39" spans="1:46" ht="14.45" customHeight="1" x14ac:dyDescent="0.2">
      <c r="A39" s="815">
        <f>+SUBTOTAL(3,$B$13:B39)</f>
        <v>14</v>
      </c>
      <c r="B39" s="815" t="s">
        <v>447</v>
      </c>
      <c r="C39" s="815" t="s">
        <v>20</v>
      </c>
      <c r="D39" s="819"/>
      <c r="E39" s="821">
        <v>1</v>
      </c>
      <c r="F39" s="822" t="s">
        <v>1794</v>
      </c>
      <c r="G39" s="821" t="s">
        <v>1778</v>
      </c>
      <c r="H39" s="821" t="s">
        <v>439</v>
      </c>
      <c r="I39" s="821" t="s">
        <v>1779</v>
      </c>
      <c r="J39" s="821" t="s">
        <v>1778</v>
      </c>
      <c r="K39" s="821" t="s">
        <v>439</v>
      </c>
      <c r="L39" s="821" t="s">
        <v>1779</v>
      </c>
      <c r="M39" s="821">
        <v>1</v>
      </c>
      <c r="N39" s="821" t="s">
        <v>1780</v>
      </c>
      <c r="O39" s="821" t="s">
        <v>1781</v>
      </c>
      <c r="P39" s="821">
        <v>1</v>
      </c>
      <c r="Q39" s="821">
        <v>1</v>
      </c>
      <c r="R39" s="821">
        <v>1</v>
      </c>
      <c r="S39" s="821">
        <v>1</v>
      </c>
      <c r="T39" s="821"/>
      <c r="U39" s="821"/>
      <c r="V39" s="805"/>
      <c r="W39" s="821"/>
      <c r="X39" s="805"/>
      <c r="Y39" s="805"/>
      <c r="Z39" s="805"/>
      <c r="AA39" s="821"/>
      <c r="AB39" s="870"/>
      <c r="AC39" s="802"/>
      <c r="AD39" s="802"/>
      <c r="AE39" s="802"/>
      <c r="AF39" s="802"/>
      <c r="AG39" s="802"/>
      <c r="AH39" s="802"/>
      <c r="AI39" s="802"/>
      <c r="AJ39" s="802"/>
      <c r="AK39" s="802"/>
      <c r="AL39" s="802"/>
      <c r="AM39" s="802"/>
      <c r="AN39" s="802"/>
      <c r="AO39" s="802"/>
      <c r="AP39" s="802"/>
      <c r="AR39" s="802" t="str">
        <f t="shared" si="2"/>
        <v>DA</v>
      </c>
      <c r="AS39" s="802" t="str">
        <f>+RIGHT(C39,1)</f>
        <v>3</v>
      </c>
      <c r="AT39" s="802" t="str">
        <f t="shared" si="3"/>
        <v>DA+3</v>
      </c>
    </row>
    <row r="40" spans="1:46" ht="14.45" customHeight="1" x14ac:dyDescent="0.2">
      <c r="A40" s="815"/>
      <c r="B40" s="815"/>
      <c r="C40" s="828"/>
      <c r="D40" s="819">
        <v>429</v>
      </c>
      <c r="E40" s="818"/>
      <c r="F40" s="818"/>
      <c r="G40" s="818"/>
      <c r="H40" s="818"/>
      <c r="I40" s="818"/>
      <c r="J40" s="818"/>
      <c r="K40" s="818"/>
      <c r="L40" s="818"/>
      <c r="M40" s="818"/>
      <c r="N40" s="805"/>
      <c r="O40" s="805"/>
      <c r="P40" s="805"/>
      <c r="Q40" s="818"/>
      <c r="R40" s="818"/>
      <c r="S40" s="818"/>
      <c r="T40" s="805"/>
      <c r="U40" s="805"/>
      <c r="V40" s="805">
        <f>+ROUND(D40/10,0)-1</f>
        <v>42</v>
      </c>
      <c r="W40" s="866">
        <v>46083</v>
      </c>
      <c r="X40" s="818" t="s">
        <v>1618</v>
      </c>
      <c r="Y40" s="805"/>
      <c r="Z40" s="805">
        <f>V40+Y40</f>
        <v>42</v>
      </c>
      <c r="AA40" s="818"/>
      <c r="AB40" s="870"/>
      <c r="AE40" s="872"/>
      <c r="AR40" s="802" t="str">
        <f t="shared" si="2"/>
        <v/>
      </c>
    </row>
    <row r="41" spans="1:46" ht="14.45" customHeight="1" x14ac:dyDescent="0.2">
      <c r="A41" s="815">
        <f>+SUBTOTAL(3,$B$13:B41)</f>
        <v>15</v>
      </c>
      <c r="B41" s="815" t="s">
        <v>448</v>
      </c>
      <c r="C41" s="815" t="s">
        <v>20</v>
      </c>
      <c r="D41" s="819"/>
      <c r="E41" s="821">
        <v>1</v>
      </c>
      <c r="F41" s="822" t="s">
        <v>1795</v>
      </c>
      <c r="G41" s="821" t="s">
        <v>1778</v>
      </c>
      <c r="H41" s="821" t="s">
        <v>439</v>
      </c>
      <c r="I41" s="821" t="s">
        <v>1779</v>
      </c>
      <c r="J41" s="821" t="s">
        <v>1778</v>
      </c>
      <c r="K41" s="821" t="s">
        <v>439</v>
      </c>
      <c r="L41" s="821" t="s">
        <v>1779</v>
      </c>
      <c r="M41" s="821">
        <v>1</v>
      </c>
      <c r="N41" s="821" t="s">
        <v>1780</v>
      </c>
      <c r="O41" s="821" t="s">
        <v>1781</v>
      </c>
      <c r="P41" s="821">
        <v>1</v>
      </c>
      <c r="Q41" s="821">
        <v>1</v>
      </c>
      <c r="R41" s="821">
        <v>1</v>
      </c>
      <c r="S41" s="821">
        <v>1</v>
      </c>
      <c r="T41" s="821"/>
      <c r="U41" s="821"/>
      <c r="V41" s="805"/>
      <c r="W41" s="821"/>
      <c r="X41" s="805"/>
      <c r="Y41" s="805"/>
      <c r="Z41" s="805"/>
      <c r="AA41" s="821"/>
      <c r="AB41" s="870"/>
      <c r="AC41" s="802"/>
      <c r="AD41" s="802"/>
      <c r="AE41" s="802"/>
      <c r="AF41" s="802"/>
      <c r="AG41" s="802"/>
      <c r="AH41" s="802"/>
      <c r="AI41" s="802"/>
      <c r="AJ41" s="802"/>
      <c r="AK41" s="802"/>
      <c r="AL41" s="802"/>
      <c r="AM41" s="802"/>
      <c r="AN41" s="802"/>
      <c r="AO41" s="802"/>
      <c r="AP41" s="802"/>
      <c r="AR41" s="802" t="str">
        <f t="shared" si="2"/>
        <v>DA</v>
      </c>
      <c r="AS41" s="802" t="str">
        <f>+RIGHT(C41,1)</f>
        <v>3</v>
      </c>
      <c r="AT41" s="802" t="str">
        <f t="shared" si="3"/>
        <v>DA+3</v>
      </c>
    </row>
    <row r="42" spans="1:46" ht="14.45" customHeight="1" x14ac:dyDescent="0.2">
      <c r="A42" s="815"/>
      <c r="B42" s="815"/>
      <c r="C42" s="828"/>
      <c r="D42" s="819">
        <v>411.6</v>
      </c>
      <c r="E42" s="818"/>
      <c r="F42" s="818"/>
      <c r="G42" s="818"/>
      <c r="H42" s="818"/>
      <c r="I42" s="818"/>
      <c r="J42" s="818"/>
      <c r="K42" s="818"/>
      <c r="L42" s="818"/>
      <c r="M42" s="818"/>
      <c r="N42" s="805"/>
      <c r="O42" s="805"/>
      <c r="P42" s="805"/>
      <c r="Q42" s="818"/>
      <c r="R42" s="818"/>
      <c r="S42" s="818"/>
      <c r="T42" s="805"/>
      <c r="U42" s="805"/>
      <c r="V42" s="805">
        <f>+ROUND(D42/10,0)-1</f>
        <v>40</v>
      </c>
      <c r="W42" s="866">
        <v>46083</v>
      </c>
      <c r="X42" s="818" t="s">
        <v>1618</v>
      </c>
      <c r="Y42" s="805"/>
      <c r="Z42" s="805">
        <f>V42+Y42</f>
        <v>40</v>
      </c>
      <c r="AA42" s="818"/>
      <c r="AB42" s="870"/>
      <c r="AE42" s="872"/>
      <c r="AR42" s="802" t="str">
        <f t="shared" si="2"/>
        <v/>
      </c>
    </row>
    <row r="43" spans="1:46" ht="14.45" customHeight="1" x14ac:dyDescent="0.2">
      <c r="A43" s="815">
        <f>+SUBTOTAL(3,$B$13:B43)</f>
        <v>16</v>
      </c>
      <c r="B43" s="815" t="s">
        <v>449</v>
      </c>
      <c r="C43" s="815" t="s">
        <v>20</v>
      </c>
      <c r="D43" s="819"/>
      <c r="E43" s="821">
        <v>1</v>
      </c>
      <c r="F43" s="822" t="s">
        <v>1796</v>
      </c>
      <c r="G43" s="821" t="s">
        <v>1778</v>
      </c>
      <c r="H43" s="821" t="s">
        <v>439</v>
      </c>
      <c r="I43" s="821" t="s">
        <v>1779</v>
      </c>
      <c r="J43" s="821" t="s">
        <v>1778</v>
      </c>
      <c r="K43" s="821" t="s">
        <v>439</v>
      </c>
      <c r="L43" s="821" t="s">
        <v>1779</v>
      </c>
      <c r="M43" s="821">
        <v>1</v>
      </c>
      <c r="N43" s="821" t="s">
        <v>1780</v>
      </c>
      <c r="O43" s="821" t="s">
        <v>1781</v>
      </c>
      <c r="P43" s="821">
        <v>1</v>
      </c>
      <c r="Q43" s="821">
        <v>1</v>
      </c>
      <c r="R43" s="821">
        <v>1</v>
      </c>
      <c r="S43" s="821">
        <v>1</v>
      </c>
      <c r="T43" s="821"/>
      <c r="U43" s="821"/>
      <c r="V43" s="805"/>
      <c r="W43" s="821"/>
      <c r="X43" s="805"/>
      <c r="Y43" s="805"/>
      <c r="Z43" s="805"/>
      <c r="AA43" s="821"/>
      <c r="AB43" s="870"/>
      <c r="AC43" s="802"/>
      <c r="AD43" s="802"/>
      <c r="AE43" s="802"/>
      <c r="AF43" s="802"/>
      <c r="AG43" s="802"/>
      <c r="AH43" s="802"/>
      <c r="AI43" s="802"/>
      <c r="AJ43" s="802"/>
      <c r="AK43" s="802"/>
      <c r="AL43" s="802"/>
      <c r="AM43" s="802"/>
      <c r="AN43" s="802"/>
      <c r="AO43" s="802"/>
      <c r="AP43" s="802"/>
      <c r="AR43" s="802" t="str">
        <f t="shared" si="2"/>
        <v>DA</v>
      </c>
      <c r="AS43" s="802" t="str">
        <f>+RIGHT(C43,1)</f>
        <v>3</v>
      </c>
      <c r="AT43" s="802" t="str">
        <f t="shared" si="3"/>
        <v>DA+3</v>
      </c>
    </row>
    <row r="44" spans="1:46" ht="14.45" customHeight="1" x14ac:dyDescent="0.2">
      <c r="A44" s="815"/>
      <c r="B44" s="815"/>
      <c r="C44" s="828"/>
      <c r="D44" s="819">
        <v>425.7</v>
      </c>
      <c r="E44" s="818"/>
      <c r="F44" s="818"/>
      <c r="G44" s="818"/>
      <c r="H44" s="818"/>
      <c r="I44" s="818"/>
      <c r="J44" s="818"/>
      <c r="K44" s="818"/>
      <c r="L44" s="818"/>
      <c r="M44" s="818"/>
      <c r="N44" s="805"/>
      <c r="O44" s="805"/>
      <c r="P44" s="805"/>
      <c r="Q44" s="818"/>
      <c r="R44" s="818"/>
      <c r="S44" s="818"/>
      <c r="T44" s="805"/>
      <c r="U44" s="805"/>
      <c r="V44" s="805">
        <f>+ROUND(D44/10,0)-1</f>
        <v>42</v>
      </c>
      <c r="W44" s="866">
        <v>46083</v>
      </c>
      <c r="X44" s="818" t="s">
        <v>1618</v>
      </c>
      <c r="Y44" s="805"/>
      <c r="Z44" s="805">
        <f>V44+Y44</f>
        <v>42</v>
      </c>
      <c r="AA44" s="818"/>
      <c r="AB44" s="870"/>
      <c r="AE44" s="872"/>
      <c r="AR44" s="802" t="str">
        <f t="shared" si="2"/>
        <v/>
      </c>
    </row>
    <row r="45" spans="1:46" ht="14.45" customHeight="1" x14ac:dyDescent="0.2">
      <c r="A45" s="815">
        <f>+SUBTOTAL(3,$B$13:B45)</f>
        <v>17</v>
      </c>
      <c r="B45" s="815" t="s">
        <v>450</v>
      </c>
      <c r="C45" s="815" t="s">
        <v>20</v>
      </c>
      <c r="D45" s="819"/>
      <c r="E45" s="821">
        <v>1</v>
      </c>
      <c r="F45" s="822" t="s">
        <v>1797</v>
      </c>
      <c r="G45" s="821" t="s">
        <v>1778</v>
      </c>
      <c r="H45" s="821" t="s">
        <v>439</v>
      </c>
      <c r="I45" s="821" t="s">
        <v>1779</v>
      </c>
      <c r="J45" s="821" t="s">
        <v>1778</v>
      </c>
      <c r="K45" s="821" t="s">
        <v>439</v>
      </c>
      <c r="L45" s="821" t="s">
        <v>1779</v>
      </c>
      <c r="M45" s="821">
        <v>1</v>
      </c>
      <c r="N45" s="821" t="s">
        <v>1780</v>
      </c>
      <c r="O45" s="821" t="s">
        <v>1781</v>
      </c>
      <c r="P45" s="821">
        <v>1</v>
      </c>
      <c r="Q45" s="821">
        <v>1</v>
      </c>
      <c r="R45" s="821">
        <v>1</v>
      </c>
      <c r="S45" s="821">
        <v>1</v>
      </c>
      <c r="T45" s="821"/>
      <c r="U45" s="821"/>
      <c r="V45" s="805"/>
      <c r="W45" s="821"/>
      <c r="X45" s="805"/>
      <c r="Y45" s="805"/>
      <c r="Z45" s="805"/>
      <c r="AA45" s="821"/>
      <c r="AB45" s="870"/>
      <c r="AC45" s="802"/>
      <c r="AD45" s="802"/>
      <c r="AE45" s="802"/>
      <c r="AF45" s="802"/>
      <c r="AG45" s="802"/>
      <c r="AH45" s="802"/>
      <c r="AI45" s="802"/>
      <c r="AJ45" s="802"/>
      <c r="AK45" s="802"/>
      <c r="AL45" s="802"/>
      <c r="AM45" s="802"/>
      <c r="AN45" s="802"/>
      <c r="AO45" s="802"/>
      <c r="AP45" s="802"/>
      <c r="AR45" s="802" t="str">
        <f t="shared" si="2"/>
        <v>DA</v>
      </c>
      <c r="AS45" s="802" t="str">
        <f>+RIGHT(C45,1)</f>
        <v>3</v>
      </c>
      <c r="AT45" s="802" t="str">
        <f t="shared" si="3"/>
        <v>DA+3</v>
      </c>
    </row>
    <row r="46" spans="1:46" ht="14.45" customHeight="1" x14ac:dyDescent="0.2">
      <c r="A46" s="815"/>
      <c r="B46" s="815"/>
      <c r="C46" s="828"/>
      <c r="D46" s="819">
        <v>408.2</v>
      </c>
      <c r="E46" s="818"/>
      <c r="F46" s="818"/>
      <c r="G46" s="818"/>
      <c r="H46" s="818"/>
      <c r="I46" s="818"/>
      <c r="J46" s="818"/>
      <c r="K46" s="818"/>
      <c r="L46" s="818"/>
      <c r="M46" s="818"/>
      <c r="N46" s="805"/>
      <c r="O46" s="805"/>
      <c r="P46" s="805"/>
      <c r="Q46" s="818"/>
      <c r="R46" s="818"/>
      <c r="S46" s="818"/>
      <c r="T46" s="805"/>
      <c r="U46" s="805"/>
      <c r="V46" s="805">
        <f>+ROUND(D46/10,0)-1</f>
        <v>40</v>
      </c>
      <c r="W46" s="866">
        <v>46083</v>
      </c>
      <c r="X46" s="818" t="s">
        <v>1618</v>
      </c>
      <c r="Y46" s="805"/>
      <c r="Z46" s="805">
        <f>V46+Y46</f>
        <v>40</v>
      </c>
      <c r="AA46" s="818"/>
      <c r="AB46" s="870"/>
      <c r="AE46" s="872"/>
      <c r="AR46" s="802" t="str">
        <f t="shared" si="2"/>
        <v/>
      </c>
    </row>
    <row r="47" spans="1:46" ht="14.45" customHeight="1" x14ac:dyDescent="0.2">
      <c r="A47" s="815">
        <f>+SUBTOTAL(3,$B$13:B47)</f>
        <v>18</v>
      </c>
      <c r="B47" s="815" t="s">
        <v>451</v>
      </c>
      <c r="C47" s="815" t="s">
        <v>20</v>
      </c>
      <c r="D47" s="819"/>
      <c r="E47" s="821">
        <v>1</v>
      </c>
      <c r="F47" s="822" t="s">
        <v>1798</v>
      </c>
      <c r="G47" s="821" t="s">
        <v>1778</v>
      </c>
      <c r="H47" s="821" t="s">
        <v>439</v>
      </c>
      <c r="I47" s="821" t="s">
        <v>1779</v>
      </c>
      <c r="J47" s="821" t="s">
        <v>1778</v>
      </c>
      <c r="K47" s="821" t="s">
        <v>439</v>
      </c>
      <c r="L47" s="821" t="s">
        <v>1779</v>
      </c>
      <c r="M47" s="821">
        <v>1</v>
      </c>
      <c r="N47" s="821" t="s">
        <v>1780</v>
      </c>
      <c r="O47" s="821" t="s">
        <v>1781</v>
      </c>
      <c r="P47" s="821">
        <v>1</v>
      </c>
      <c r="Q47" s="821">
        <v>1</v>
      </c>
      <c r="R47" s="821">
        <v>1</v>
      </c>
      <c r="S47" s="821">
        <v>1</v>
      </c>
      <c r="T47" s="821"/>
      <c r="U47" s="821"/>
      <c r="V47" s="805"/>
      <c r="W47" s="821"/>
      <c r="X47" s="805"/>
      <c r="Y47" s="805"/>
      <c r="Z47" s="805"/>
      <c r="AA47" s="821"/>
      <c r="AB47" s="870"/>
      <c r="AC47" s="802"/>
      <c r="AD47" s="802"/>
      <c r="AE47" s="802"/>
      <c r="AF47" s="802"/>
      <c r="AG47" s="802"/>
      <c r="AH47" s="802"/>
      <c r="AI47" s="802"/>
      <c r="AJ47" s="802"/>
      <c r="AK47" s="802"/>
      <c r="AL47" s="802"/>
      <c r="AM47" s="802"/>
      <c r="AN47" s="802"/>
      <c r="AO47" s="802"/>
      <c r="AP47" s="802"/>
      <c r="AR47" s="802" t="str">
        <f t="shared" si="2"/>
        <v>DA</v>
      </c>
      <c r="AS47" s="802" t="str">
        <f>+RIGHT(C47,1)</f>
        <v>3</v>
      </c>
      <c r="AT47" s="802" t="str">
        <f t="shared" si="3"/>
        <v>DA+3</v>
      </c>
    </row>
    <row r="48" spans="1:46" ht="14.45" customHeight="1" x14ac:dyDescent="0.2">
      <c r="A48" s="815"/>
      <c r="B48" s="815"/>
      <c r="C48" s="815"/>
      <c r="D48" s="819">
        <v>354.6</v>
      </c>
      <c r="E48" s="818"/>
      <c r="F48" s="818"/>
      <c r="G48" s="818"/>
      <c r="H48" s="818"/>
      <c r="I48" s="818"/>
      <c r="J48" s="818"/>
      <c r="K48" s="818"/>
      <c r="L48" s="818"/>
      <c r="M48" s="818"/>
      <c r="N48" s="805"/>
      <c r="O48" s="805"/>
      <c r="P48" s="805"/>
      <c r="Q48" s="818"/>
      <c r="R48" s="818"/>
      <c r="S48" s="818"/>
      <c r="T48" s="805"/>
      <c r="U48" s="805"/>
      <c r="V48" s="805">
        <f>+ROUND(D48/10,0)-1</f>
        <v>34</v>
      </c>
      <c r="W48" s="866">
        <v>46083</v>
      </c>
      <c r="X48" s="818" t="s">
        <v>1618</v>
      </c>
      <c r="Y48" s="805"/>
      <c r="Z48" s="805">
        <f>V48+Y48</f>
        <v>34</v>
      </c>
      <c r="AA48" s="818"/>
      <c r="AB48" s="870"/>
      <c r="AE48" s="872"/>
      <c r="AR48" s="802" t="str">
        <f t="shared" si="2"/>
        <v/>
      </c>
    </row>
    <row r="49" spans="1:46" s="824" customFormat="1" ht="14.45" customHeight="1" x14ac:dyDescent="0.2">
      <c r="A49" s="815">
        <f>+SUBTOTAL(3,$B$13:B49)</f>
        <v>19</v>
      </c>
      <c r="B49" s="815" t="s">
        <v>452</v>
      </c>
      <c r="C49" s="815" t="s">
        <v>231</v>
      </c>
      <c r="D49" s="819"/>
      <c r="E49" s="823">
        <v>1</v>
      </c>
      <c r="F49" s="822" t="s">
        <v>1799</v>
      </c>
      <c r="G49" s="821" t="s">
        <v>1778</v>
      </c>
      <c r="H49" s="821" t="s">
        <v>439</v>
      </c>
      <c r="I49" s="821" t="s">
        <v>1779</v>
      </c>
      <c r="J49" s="821" t="s">
        <v>1778</v>
      </c>
      <c r="K49" s="821" t="s">
        <v>439</v>
      </c>
      <c r="L49" s="821" t="s">
        <v>1779</v>
      </c>
      <c r="M49" s="823">
        <v>1</v>
      </c>
      <c r="N49" s="821" t="s">
        <v>1780</v>
      </c>
      <c r="O49" s="821" t="s">
        <v>1781</v>
      </c>
      <c r="P49" s="821">
        <v>1</v>
      </c>
      <c r="Q49" s="823">
        <v>1</v>
      </c>
      <c r="R49" s="821">
        <v>1</v>
      </c>
      <c r="S49" s="821">
        <v>1</v>
      </c>
      <c r="T49" s="821"/>
      <c r="U49" s="821"/>
      <c r="V49" s="805"/>
      <c r="W49" s="866"/>
      <c r="X49" s="805"/>
      <c r="Y49" s="805"/>
      <c r="Z49" s="805"/>
      <c r="AA49" s="821"/>
      <c r="AB49" s="870"/>
      <c r="AC49" s="802"/>
      <c r="AD49" s="802"/>
      <c r="AE49" s="872"/>
      <c r="AF49" s="802"/>
      <c r="AG49" s="802"/>
      <c r="AH49" s="802"/>
      <c r="AI49" s="802"/>
      <c r="AJ49" s="802"/>
      <c r="AK49" s="802"/>
      <c r="AL49" s="802"/>
      <c r="AM49" s="802"/>
      <c r="AN49" s="802"/>
      <c r="AO49" s="802"/>
      <c r="AP49" s="802"/>
      <c r="AR49" s="802" t="str">
        <f t="shared" si="2"/>
        <v>DA</v>
      </c>
      <c r="AS49" s="802" t="str">
        <f>+RIGHT(C49,1)</f>
        <v>0</v>
      </c>
      <c r="AT49" s="825" t="str">
        <f t="shared" si="3"/>
        <v>DA+0</v>
      </c>
    </row>
    <row r="50" spans="1:46" s="824" customFormat="1" ht="14.45" customHeight="1" x14ac:dyDescent="0.2">
      <c r="A50" s="815"/>
      <c r="B50" s="815"/>
      <c r="C50" s="815"/>
      <c r="D50" s="819">
        <v>308.7</v>
      </c>
      <c r="E50" s="826"/>
      <c r="F50" s="818"/>
      <c r="G50" s="826"/>
      <c r="H50" s="826"/>
      <c r="I50" s="826"/>
      <c r="J50" s="826"/>
      <c r="K50" s="826"/>
      <c r="L50" s="826"/>
      <c r="M50" s="826"/>
      <c r="N50" s="827"/>
      <c r="O50" s="827"/>
      <c r="P50" s="827"/>
      <c r="Q50" s="826"/>
      <c r="R50" s="826"/>
      <c r="S50" s="826"/>
      <c r="T50" s="827"/>
      <c r="U50" s="827"/>
      <c r="V50" s="805">
        <f>+ROUND(D50/10,0)-1</f>
        <v>30</v>
      </c>
      <c r="W50" s="866">
        <v>46083</v>
      </c>
      <c r="X50" s="818" t="s">
        <v>1618</v>
      </c>
      <c r="Y50" s="805"/>
      <c r="Z50" s="805">
        <f>V50+Y50</f>
        <v>30</v>
      </c>
      <c r="AA50" s="826"/>
      <c r="AB50" s="870"/>
      <c r="AE50" s="872"/>
      <c r="AF50" s="798"/>
      <c r="AR50" s="802" t="str">
        <f t="shared" si="2"/>
        <v/>
      </c>
      <c r="AS50" s="825"/>
      <c r="AT50" s="825"/>
    </row>
    <row r="51" spans="1:46" s="824" customFormat="1" ht="14.45" customHeight="1" x14ac:dyDescent="0.2">
      <c r="A51" s="815">
        <f>+SUBTOTAL(3,$B$13:B51)</f>
        <v>20</v>
      </c>
      <c r="B51" s="815" t="s">
        <v>453</v>
      </c>
      <c r="C51" s="815" t="s">
        <v>231</v>
      </c>
      <c r="D51" s="819"/>
      <c r="E51" s="823">
        <v>1</v>
      </c>
      <c r="F51" s="822" t="s">
        <v>1800</v>
      </c>
      <c r="G51" s="821" t="s">
        <v>1778</v>
      </c>
      <c r="H51" s="821" t="s">
        <v>439</v>
      </c>
      <c r="I51" s="821" t="s">
        <v>1779</v>
      </c>
      <c r="J51" s="821" t="s">
        <v>1778</v>
      </c>
      <c r="K51" s="821" t="s">
        <v>439</v>
      </c>
      <c r="L51" s="821" t="s">
        <v>1779</v>
      </c>
      <c r="M51" s="823">
        <v>1</v>
      </c>
      <c r="N51" s="821" t="s">
        <v>1780</v>
      </c>
      <c r="O51" s="821" t="s">
        <v>1781</v>
      </c>
      <c r="P51" s="821">
        <v>1</v>
      </c>
      <c r="Q51" s="823">
        <v>1</v>
      </c>
      <c r="R51" s="821">
        <v>1</v>
      </c>
      <c r="S51" s="821">
        <v>1</v>
      </c>
      <c r="T51" s="821"/>
      <c r="U51" s="821"/>
      <c r="V51" s="805"/>
      <c r="W51" s="821"/>
      <c r="X51" s="805"/>
      <c r="Y51" s="805"/>
      <c r="Z51" s="805"/>
      <c r="AA51" s="821"/>
      <c r="AB51" s="870"/>
      <c r="AC51" s="802"/>
      <c r="AD51" s="802"/>
      <c r="AE51" s="802"/>
      <c r="AF51" s="802"/>
      <c r="AG51" s="802"/>
      <c r="AH51" s="802"/>
      <c r="AI51" s="802"/>
      <c r="AJ51" s="802"/>
      <c r="AK51" s="802"/>
      <c r="AL51" s="802"/>
      <c r="AM51" s="802"/>
      <c r="AN51" s="802"/>
      <c r="AO51" s="802"/>
      <c r="AP51" s="802"/>
      <c r="AR51" s="802" t="str">
        <f t="shared" si="2"/>
        <v>DA</v>
      </c>
      <c r="AS51" s="802" t="str">
        <f>+RIGHT(C51,1)</f>
        <v>0</v>
      </c>
      <c r="AT51" s="825" t="str">
        <f t="shared" si="3"/>
        <v>DA+0</v>
      </c>
    </row>
    <row r="52" spans="1:46" s="824" customFormat="1" ht="14.45" customHeight="1" x14ac:dyDescent="0.2">
      <c r="A52" s="815"/>
      <c r="B52" s="815"/>
      <c r="C52" s="815"/>
      <c r="D52" s="819">
        <v>336</v>
      </c>
      <c r="E52" s="826"/>
      <c r="F52" s="818"/>
      <c r="G52" s="826"/>
      <c r="H52" s="826"/>
      <c r="I52" s="826"/>
      <c r="J52" s="826"/>
      <c r="K52" s="826"/>
      <c r="L52" s="826"/>
      <c r="M52" s="826"/>
      <c r="N52" s="827"/>
      <c r="O52" s="827"/>
      <c r="P52" s="827"/>
      <c r="Q52" s="826"/>
      <c r="R52" s="826"/>
      <c r="S52" s="826"/>
      <c r="T52" s="827"/>
      <c r="U52" s="827"/>
      <c r="V52" s="805">
        <f>+ROUND(D52/10,0)-1</f>
        <v>33</v>
      </c>
      <c r="W52" s="866">
        <v>46083</v>
      </c>
      <c r="X52" s="818" t="s">
        <v>1618</v>
      </c>
      <c r="Y52" s="805"/>
      <c r="Z52" s="805">
        <f>V52+Y52</f>
        <v>33</v>
      </c>
      <c r="AA52" s="826"/>
      <c r="AB52" s="870"/>
      <c r="AE52" s="872"/>
      <c r="AF52" s="798"/>
      <c r="AR52" s="802" t="str">
        <f t="shared" si="2"/>
        <v/>
      </c>
      <c r="AS52" s="825"/>
      <c r="AT52" s="825"/>
    </row>
    <row r="53" spans="1:46" s="824" customFormat="1" ht="14.45" customHeight="1" x14ac:dyDescent="0.2">
      <c r="A53" s="815">
        <f>+SUBTOTAL(3,$B$13:B53)</f>
        <v>21</v>
      </c>
      <c r="B53" s="820" t="s">
        <v>38</v>
      </c>
      <c r="C53" s="815" t="s">
        <v>649</v>
      </c>
      <c r="D53" s="819"/>
      <c r="E53" s="823">
        <v>1</v>
      </c>
      <c r="F53" s="822" t="s">
        <v>1801</v>
      </c>
      <c r="G53" s="821" t="s">
        <v>1778</v>
      </c>
      <c r="H53" s="821" t="s">
        <v>439</v>
      </c>
      <c r="I53" s="821" t="s">
        <v>1779</v>
      </c>
      <c r="J53" s="821" t="s">
        <v>1778</v>
      </c>
      <c r="K53" s="821" t="s">
        <v>439</v>
      </c>
      <c r="L53" s="821" t="s">
        <v>1779</v>
      </c>
      <c r="M53" s="823">
        <v>1</v>
      </c>
      <c r="N53" s="821" t="s">
        <v>1780</v>
      </c>
      <c r="O53" s="821" t="s">
        <v>1781</v>
      </c>
      <c r="P53" s="821">
        <v>1</v>
      </c>
      <c r="Q53" s="823">
        <v>1</v>
      </c>
      <c r="R53" s="821">
        <v>1</v>
      </c>
      <c r="S53" s="826"/>
      <c r="T53" s="827"/>
      <c r="U53" s="827"/>
      <c r="V53" s="805"/>
      <c r="W53" s="826"/>
      <c r="X53" s="805"/>
      <c r="Y53" s="805"/>
      <c r="Z53" s="805"/>
      <c r="AA53" s="826"/>
      <c r="AB53" s="870"/>
      <c r="AR53" s="802" t="str">
        <f t="shared" si="2"/>
        <v>DD</v>
      </c>
      <c r="AS53" s="802" t="str">
        <f>+RIGHT(C53,1)</f>
        <v>6</v>
      </c>
      <c r="AT53" s="825" t="str">
        <f t="shared" si="3"/>
        <v>DD+6</v>
      </c>
    </row>
    <row r="54" spans="1:46" s="824" customFormat="1" x14ac:dyDescent="0.2">
      <c r="A54" s="815"/>
      <c r="B54" s="815"/>
      <c r="C54" s="815"/>
      <c r="D54" s="819">
        <v>226.5</v>
      </c>
      <c r="E54" s="826"/>
      <c r="F54" s="818"/>
      <c r="G54" s="826"/>
      <c r="H54" s="826"/>
      <c r="I54" s="826"/>
      <c r="J54" s="826"/>
      <c r="K54" s="826"/>
      <c r="L54" s="826"/>
      <c r="M54" s="826"/>
      <c r="N54" s="827"/>
      <c r="O54" s="827"/>
      <c r="P54" s="827"/>
      <c r="Q54" s="826"/>
      <c r="R54" s="826"/>
      <c r="S54" s="826"/>
      <c r="T54" s="827"/>
      <c r="U54" s="827"/>
      <c r="V54" s="805">
        <f>+ROUND(D54/10,0)-1</f>
        <v>22</v>
      </c>
      <c r="W54" s="866">
        <v>46083</v>
      </c>
      <c r="X54" s="818" t="s">
        <v>1618</v>
      </c>
      <c r="Y54" s="805"/>
      <c r="Z54" s="805">
        <f>V54+Y54</f>
        <v>22</v>
      </c>
      <c r="AA54" s="826"/>
      <c r="AB54" s="870"/>
      <c r="AE54" s="872"/>
      <c r="AF54" s="798"/>
      <c r="AR54" s="802" t="str">
        <f t="shared" si="2"/>
        <v/>
      </c>
      <c r="AS54" s="825"/>
      <c r="AT54" s="825"/>
    </row>
    <row r="55" spans="1:46" s="824" customFormat="1" ht="14.45" customHeight="1" x14ac:dyDescent="0.2">
      <c r="A55" s="815">
        <f>+SUBTOTAL(3,$B$13:B55)</f>
        <v>22</v>
      </c>
      <c r="B55" s="820" t="s">
        <v>39</v>
      </c>
      <c r="C55" s="815" t="s">
        <v>649</v>
      </c>
      <c r="D55" s="819"/>
      <c r="E55" s="823">
        <v>1</v>
      </c>
      <c r="F55" s="822" t="s">
        <v>1802</v>
      </c>
      <c r="G55" s="821" t="s">
        <v>1778</v>
      </c>
      <c r="H55" s="821" t="s">
        <v>439</v>
      </c>
      <c r="I55" s="821" t="s">
        <v>1779</v>
      </c>
      <c r="J55" s="821" t="s">
        <v>1778</v>
      </c>
      <c r="K55" s="821" t="s">
        <v>439</v>
      </c>
      <c r="L55" s="821" t="s">
        <v>1779</v>
      </c>
      <c r="M55" s="823">
        <v>1</v>
      </c>
      <c r="N55" s="821" t="s">
        <v>1780</v>
      </c>
      <c r="O55" s="821" t="s">
        <v>1781</v>
      </c>
      <c r="P55" s="821">
        <v>1</v>
      </c>
      <c r="Q55" s="823">
        <v>1</v>
      </c>
      <c r="R55" s="821">
        <v>1</v>
      </c>
      <c r="S55" s="826"/>
      <c r="T55" s="827"/>
      <c r="U55" s="827"/>
      <c r="V55" s="805"/>
      <c r="W55" s="805"/>
      <c r="X55" s="805"/>
      <c r="Y55" s="805"/>
      <c r="Z55" s="805"/>
      <c r="AA55" s="826"/>
      <c r="AB55" s="821"/>
      <c r="AR55" s="802" t="str">
        <f t="shared" si="2"/>
        <v>DD</v>
      </c>
      <c r="AS55" s="802" t="str">
        <f>+RIGHT(C55,1)</f>
        <v>6</v>
      </c>
      <c r="AT55" s="825" t="str">
        <f t="shared" si="3"/>
        <v>DD+6</v>
      </c>
    </row>
    <row r="56" spans="1:46" s="824" customFormat="1" ht="14.45" customHeight="1" x14ac:dyDescent="0.2">
      <c r="A56" s="815"/>
      <c r="B56" s="815"/>
      <c r="C56" s="815"/>
      <c r="D56" s="819">
        <v>343</v>
      </c>
      <c r="E56" s="826"/>
      <c r="F56" s="818"/>
      <c r="G56" s="826"/>
      <c r="H56" s="826"/>
      <c r="I56" s="826"/>
      <c r="J56" s="826"/>
      <c r="K56" s="826"/>
      <c r="L56" s="826"/>
      <c r="M56" s="826"/>
      <c r="N56" s="827"/>
      <c r="O56" s="827"/>
      <c r="P56" s="827"/>
      <c r="Q56" s="826"/>
      <c r="R56" s="826"/>
      <c r="S56" s="826"/>
      <c r="T56" s="827"/>
      <c r="U56" s="827"/>
      <c r="V56" s="805">
        <f>+ROUND(D56/10,0)-1</f>
        <v>33</v>
      </c>
      <c r="W56" s="805"/>
      <c r="X56" s="818"/>
      <c r="Y56" s="805"/>
      <c r="Z56" s="805">
        <f>V56+Y56</f>
        <v>33</v>
      </c>
      <c r="AA56" s="826"/>
      <c r="AB56" s="821"/>
      <c r="AR56" s="802" t="str">
        <f t="shared" si="2"/>
        <v/>
      </c>
      <c r="AS56" s="825"/>
      <c r="AT56" s="825"/>
    </row>
    <row r="57" spans="1:46" s="824" customFormat="1" ht="14.45" customHeight="1" x14ac:dyDescent="0.2">
      <c r="A57" s="815">
        <f>+SUBTOTAL(3,$B$13:B57)</f>
        <v>23</v>
      </c>
      <c r="B57" s="815" t="s">
        <v>454</v>
      </c>
      <c r="C57" s="815" t="s">
        <v>231</v>
      </c>
      <c r="D57" s="819"/>
      <c r="E57" s="823">
        <v>1</v>
      </c>
      <c r="F57" s="822" t="s">
        <v>1803</v>
      </c>
      <c r="G57" s="821" t="s">
        <v>1778</v>
      </c>
      <c r="H57" s="821" t="s">
        <v>439</v>
      </c>
      <c r="I57" s="821" t="s">
        <v>1779</v>
      </c>
      <c r="J57" s="821" t="s">
        <v>1778</v>
      </c>
      <c r="K57" s="821" t="s">
        <v>439</v>
      </c>
      <c r="L57" s="821" t="s">
        <v>1779</v>
      </c>
      <c r="M57" s="823">
        <v>1</v>
      </c>
      <c r="N57" s="821" t="s">
        <v>1780</v>
      </c>
      <c r="O57" s="821" t="s">
        <v>1781</v>
      </c>
      <c r="P57" s="821">
        <v>1</v>
      </c>
      <c r="Q57" s="823">
        <v>1</v>
      </c>
      <c r="R57" s="821">
        <v>1</v>
      </c>
      <c r="S57" s="821">
        <v>1</v>
      </c>
      <c r="T57" s="821"/>
      <c r="U57" s="821"/>
      <c r="V57" s="805"/>
      <c r="W57" s="805"/>
      <c r="X57" s="805"/>
      <c r="Y57" s="805"/>
      <c r="Z57" s="805"/>
      <c r="AA57" s="821"/>
      <c r="AB57" s="821"/>
      <c r="AC57" s="802"/>
      <c r="AD57" s="802"/>
      <c r="AE57" s="802"/>
      <c r="AF57" s="802"/>
      <c r="AG57" s="802"/>
      <c r="AH57" s="802"/>
      <c r="AI57" s="802"/>
      <c r="AJ57" s="802"/>
      <c r="AK57" s="802"/>
      <c r="AL57" s="802"/>
      <c r="AM57" s="802"/>
      <c r="AN57" s="802"/>
      <c r="AO57" s="802"/>
      <c r="AP57" s="802"/>
      <c r="AR57" s="802" t="str">
        <f t="shared" si="2"/>
        <v>DA</v>
      </c>
      <c r="AS57" s="802" t="str">
        <f>+RIGHT(C57,1)</f>
        <v>0</v>
      </c>
      <c r="AT57" s="825" t="str">
        <f t="shared" si="3"/>
        <v>DA+0</v>
      </c>
    </row>
    <row r="58" spans="1:46" s="824" customFormat="1" ht="14.45" customHeight="1" x14ac:dyDescent="0.2">
      <c r="A58" s="815"/>
      <c r="B58" s="815"/>
      <c r="C58" s="815"/>
      <c r="D58" s="819">
        <v>358.4</v>
      </c>
      <c r="E58" s="826"/>
      <c r="F58" s="818"/>
      <c r="G58" s="826"/>
      <c r="H58" s="826"/>
      <c r="I58" s="826"/>
      <c r="J58" s="826"/>
      <c r="K58" s="826"/>
      <c r="L58" s="826"/>
      <c r="M58" s="826"/>
      <c r="N58" s="827"/>
      <c r="O58" s="827"/>
      <c r="P58" s="827"/>
      <c r="Q58" s="826"/>
      <c r="R58" s="826"/>
      <c r="S58" s="826"/>
      <c r="T58" s="827"/>
      <c r="U58" s="827"/>
      <c r="V58" s="805">
        <f>+ROUND(D58/10,0)-1</f>
        <v>35</v>
      </c>
      <c r="W58" s="805"/>
      <c r="X58" s="805"/>
      <c r="Y58" s="805"/>
      <c r="Z58" s="805">
        <f>V58+Y58</f>
        <v>35</v>
      </c>
      <c r="AA58" s="826"/>
      <c r="AB58" s="821"/>
      <c r="AR58" s="802" t="str">
        <f t="shared" si="2"/>
        <v/>
      </c>
      <c r="AS58" s="825"/>
      <c r="AT58" s="825"/>
    </row>
    <row r="59" spans="1:46" s="824" customFormat="1" ht="14.45" customHeight="1" x14ac:dyDescent="0.2">
      <c r="A59" s="815">
        <f>+SUBTOTAL(3,$B$13:B59)</f>
        <v>24</v>
      </c>
      <c r="B59" s="815" t="s">
        <v>455</v>
      </c>
      <c r="C59" s="815" t="s">
        <v>231</v>
      </c>
      <c r="D59" s="819"/>
      <c r="E59" s="823">
        <v>1</v>
      </c>
      <c r="F59" s="822" t="s">
        <v>1804</v>
      </c>
      <c r="G59" s="821" t="s">
        <v>1778</v>
      </c>
      <c r="H59" s="821" t="s">
        <v>439</v>
      </c>
      <c r="I59" s="821" t="s">
        <v>1779</v>
      </c>
      <c r="J59" s="821" t="s">
        <v>1778</v>
      </c>
      <c r="K59" s="821" t="s">
        <v>439</v>
      </c>
      <c r="L59" s="821" t="s">
        <v>1779</v>
      </c>
      <c r="M59" s="823">
        <v>1</v>
      </c>
      <c r="N59" s="821" t="s">
        <v>1780</v>
      </c>
      <c r="O59" s="821" t="s">
        <v>1781</v>
      </c>
      <c r="P59" s="821">
        <v>1</v>
      </c>
      <c r="Q59" s="823">
        <v>1</v>
      </c>
      <c r="R59" s="821">
        <v>1</v>
      </c>
      <c r="S59" s="821">
        <v>1</v>
      </c>
      <c r="T59" s="821"/>
      <c r="U59" s="821"/>
      <c r="V59" s="805"/>
      <c r="W59" s="805"/>
      <c r="X59" s="805"/>
      <c r="Y59" s="805"/>
      <c r="Z59" s="805"/>
      <c r="AA59" s="821"/>
      <c r="AB59" s="821"/>
      <c r="AC59" s="802"/>
      <c r="AD59" s="802"/>
      <c r="AE59" s="802"/>
      <c r="AF59" s="802"/>
      <c r="AG59" s="802"/>
      <c r="AH59" s="802"/>
      <c r="AI59" s="802"/>
      <c r="AJ59" s="802"/>
      <c r="AK59" s="802"/>
      <c r="AL59" s="802"/>
      <c r="AM59" s="802"/>
      <c r="AN59" s="802"/>
      <c r="AO59" s="802"/>
      <c r="AP59" s="802"/>
      <c r="AR59" s="802" t="str">
        <f t="shared" si="2"/>
        <v>DA</v>
      </c>
      <c r="AS59" s="802" t="str">
        <f>+RIGHT(C59,1)</f>
        <v>0</v>
      </c>
      <c r="AT59" s="825" t="str">
        <f t="shared" si="3"/>
        <v>DA+0</v>
      </c>
    </row>
    <row r="60" spans="1:46" x14ac:dyDescent="0.2">
      <c r="A60" s="815"/>
      <c r="B60" s="815"/>
      <c r="C60" s="815"/>
      <c r="D60" s="819">
        <v>381</v>
      </c>
      <c r="E60" s="818"/>
      <c r="F60" s="818"/>
      <c r="G60" s="818"/>
      <c r="H60" s="818"/>
      <c r="I60" s="818"/>
      <c r="J60" s="818"/>
      <c r="K60" s="818"/>
      <c r="L60" s="818"/>
      <c r="M60" s="818"/>
      <c r="N60" s="805"/>
      <c r="O60" s="805"/>
      <c r="P60" s="805"/>
      <c r="Q60" s="818"/>
      <c r="R60" s="818"/>
      <c r="S60" s="818"/>
      <c r="T60" s="805"/>
      <c r="U60" s="805"/>
      <c r="V60" s="805">
        <f>+ROUND(D60/10,0)-1</f>
        <v>37</v>
      </c>
      <c r="W60" s="805"/>
      <c r="X60" s="805"/>
      <c r="Y60" s="805"/>
      <c r="Z60" s="805">
        <f>V60+Y60</f>
        <v>37</v>
      </c>
      <c r="AA60" s="818"/>
      <c r="AB60" s="821"/>
      <c r="AR60" s="802" t="str">
        <f t="shared" si="2"/>
        <v/>
      </c>
    </row>
    <row r="61" spans="1:46" ht="14.45" customHeight="1" x14ac:dyDescent="0.2">
      <c r="A61" s="815">
        <f>+SUBTOTAL(3,$B$13:B61)</f>
        <v>25</v>
      </c>
      <c r="B61" s="815" t="s">
        <v>456</v>
      </c>
      <c r="C61" s="815" t="s">
        <v>231</v>
      </c>
      <c r="D61" s="819"/>
      <c r="E61" s="821">
        <v>1</v>
      </c>
      <c r="F61" s="822" t="s">
        <v>1805</v>
      </c>
      <c r="G61" s="821" t="s">
        <v>1778</v>
      </c>
      <c r="H61" s="821" t="s">
        <v>439</v>
      </c>
      <c r="I61" s="821" t="s">
        <v>1779</v>
      </c>
      <c r="J61" s="821" t="s">
        <v>1778</v>
      </c>
      <c r="K61" s="821" t="s">
        <v>439</v>
      </c>
      <c r="L61" s="821" t="s">
        <v>1779</v>
      </c>
      <c r="M61" s="821">
        <v>1</v>
      </c>
      <c r="N61" s="821" t="s">
        <v>1780</v>
      </c>
      <c r="O61" s="821" t="s">
        <v>1781</v>
      </c>
      <c r="P61" s="821">
        <v>1</v>
      </c>
      <c r="Q61" s="821">
        <v>1</v>
      </c>
      <c r="R61" s="821">
        <v>1</v>
      </c>
      <c r="S61" s="821">
        <v>1</v>
      </c>
      <c r="T61" s="821"/>
      <c r="U61" s="821"/>
      <c r="V61" s="805"/>
      <c r="W61" s="805"/>
      <c r="X61" s="805"/>
      <c r="Y61" s="805"/>
      <c r="Z61" s="805"/>
      <c r="AA61" s="821"/>
      <c r="AB61" s="821"/>
      <c r="AC61" s="802"/>
      <c r="AD61" s="802"/>
      <c r="AE61" s="802"/>
      <c r="AF61" s="802"/>
      <c r="AG61" s="802"/>
      <c r="AH61" s="802"/>
      <c r="AI61" s="802"/>
      <c r="AJ61" s="802"/>
      <c r="AK61" s="802"/>
      <c r="AL61" s="802"/>
      <c r="AM61" s="802"/>
      <c r="AN61" s="802"/>
      <c r="AO61" s="802"/>
      <c r="AP61" s="802"/>
      <c r="AR61" s="802" t="str">
        <f t="shared" si="2"/>
        <v>DA</v>
      </c>
      <c r="AS61" s="802" t="str">
        <f>+RIGHT(C61,1)</f>
        <v>0</v>
      </c>
      <c r="AT61" s="802" t="str">
        <f t="shared" si="3"/>
        <v>DA+0</v>
      </c>
    </row>
    <row r="62" spans="1:46" ht="14.45" customHeight="1" x14ac:dyDescent="0.2">
      <c r="A62" s="815"/>
      <c r="B62" s="815"/>
      <c r="C62" s="815"/>
      <c r="D62" s="819">
        <v>367.6</v>
      </c>
      <c r="E62" s="818"/>
      <c r="F62" s="818"/>
      <c r="G62" s="818"/>
      <c r="H62" s="818"/>
      <c r="I62" s="818"/>
      <c r="J62" s="818"/>
      <c r="K62" s="818"/>
      <c r="L62" s="818"/>
      <c r="M62" s="818"/>
      <c r="N62" s="805"/>
      <c r="O62" s="805"/>
      <c r="P62" s="805"/>
      <c r="Q62" s="818"/>
      <c r="R62" s="818"/>
      <c r="S62" s="818"/>
      <c r="T62" s="805"/>
      <c r="U62" s="805"/>
      <c r="V62" s="805">
        <f>+ROUND(D62/10,0)-1</f>
        <v>36</v>
      </c>
      <c r="W62" s="805"/>
      <c r="X62" s="805"/>
      <c r="Y62" s="805"/>
      <c r="Z62" s="805">
        <f>V62+Y62</f>
        <v>36</v>
      </c>
      <c r="AA62" s="818"/>
      <c r="AB62" s="821"/>
      <c r="AR62" s="802" t="str">
        <f t="shared" si="2"/>
        <v/>
      </c>
    </row>
    <row r="63" spans="1:46" ht="14.45" customHeight="1" x14ac:dyDescent="0.2">
      <c r="A63" s="815">
        <f>+SUBTOTAL(3,$B$13:B63)</f>
        <v>26</v>
      </c>
      <c r="B63" s="815" t="s">
        <v>457</v>
      </c>
      <c r="C63" s="815" t="s">
        <v>231</v>
      </c>
      <c r="D63" s="819"/>
      <c r="E63" s="821">
        <v>1</v>
      </c>
      <c r="F63" s="822" t="s">
        <v>1806</v>
      </c>
      <c r="G63" s="821" t="s">
        <v>1778</v>
      </c>
      <c r="H63" s="821" t="s">
        <v>439</v>
      </c>
      <c r="I63" s="821" t="s">
        <v>1779</v>
      </c>
      <c r="J63" s="821" t="s">
        <v>1778</v>
      </c>
      <c r="K63" s="821" t="s">
        <v>439</v>
      </c>
      <c r="L63" s="821" t="s">
        <v>1779</v>
      </c>
      <c r="M63" s="821">
        <v>1</v>
      </c>
      <c r="N63" s="821" t="s">
        <v>1780</v>
      </c>
      <c r="O63" s="821" t="s">
        <v>1781</v>
      </c>
      <c r="P63" s="821">
        <v>1</v>
      </c>
      <c r="Q63" s="821">
        <v>1</v>
      </c>
      <c r="R63" s="821">
        <v>1</v>
      </c>
      <c r="S63" s="821">
        <v>1</v>
      </c>
      <c r="T63" s="821"/>
      <c r="U63" s="821"/>
      <c r="V63" s="805"/>
      <c r="W63" s="805"/>
      <c r="X63" s="805"/>
      <c r="Y63" s="805"/>
      <c r="Z63" s="805"/>
      <c r="AA63" s="821"/>
      <c r="AB63" s="821"/>
      <c r="AC63" s="802"/>
      <c r="AD63" s="802"/>
      <c r="AE63" s="802"/>
      <c r="AF63" s="802"/>
      <c r="AG63" s="802"/>
      <c r="AH63" s="802"/>
      <c r="AI63" s="802"/>
      <c r="AJ63" s="802"/>
      <c r="AK63" s="802"/>
      <c r="AL63" s="802"/>
      <c r="AM63" s="802"/>
      <c r="AN63" s="802"/>
      <c r="AO63" s="802"/>
      <c r="AP63" s="802"/>
      <c r="AR63" s="802" t="str">
        <f t="shared" si="2"/>
        <v>DA</v>
      </c>
      <c r="AS63" s="802" t="str">
        <f>+RIGHT(C63,1)</f>
        <v>0</v>
      </c>
      <c r="AT63" s="802" t="str">
        <f t="shared" si="3"/>
        <v>DA+0</v>
      </c>
    </row>
    <row r="64" spans="1:46" ht="14.45" customHeight="1" x14ac:dyDescent="0.2">
      <c r="A64" s="815"/>
      <c r="B64" s="815"/>
      <c r="C64" s="828"/>
      <c r="D64" s="819">
        <v>423.1</v>
      </c>
      <c r="E64" s="818"/>
      <c r="F64" s="818"/>
      <c r="G64" s="818"/>
      <c r="H64" s="818"/>
      <c r="I64" s="818"/>
      <c r="J64" s="818"/>
      <c r="K64" s="818"/>
      <c r="L64" s="818"/>
      <c r="M64" s="818"/>
      <c r="N64" s="805"/>
      <c r="O64" s="805"/>
      <c r="P64" s="805"/>
      <c r="Q64" s="818"/>
      <c r="R64" s="818"/>
      <c r="S64" s="818"/>
      <c r="T64" s="805"/>
      <c r="U64" s="805"/>
      <c r="V64" s="805">
        <f>+ROUND(D64/10,0)-1</f>
        <v>41</v>
      </c>
      <c r="W64" s="805"/>
      <c r="X64" s="805"/>
      <c r="Y64" s="805"/>
      <c r="Z64" s="805">
        <f>V64+Y64</f>
        <v>41</v>
      </c>
      <c r="AA64" s="818"/>
      <c r="AB64" s="821"/>
      <c r="AR64" s="802" t="str">
        <f t="shared" si="2"/>
        <v/>
      </c>
    </row>
    <row r="65" spans="1:46" x14ac:dyDescent="0.2">
      <c r="A65" s="815">
        <f>+SUBTOTAL(3,$B$13:B65)</f>
        <v>27</v>
      </c>
      <c r="B65" s="820" t="s">
        <v>40</v>
      </c>
      <c r="C65" s="815" t="s">
        <v>240</v>
      </c>
      <c r="D65" s="819"/>
      <c r="E65" s="821">
        <v>1</v>
      </c>
      <c r="F65" s="822" t="s">
        <v>1807</v>
      </c>
      <c r="G65" s="821" t="s">
        <v>1778</v>
      </c>
      <c r="H65" s="821" t="s">
        <v>439</v>
      </c>
      <c r="I65" s="821" t="s">
        <v>1779</v>
      </c>
      <c r="J65" s="821" t="s">
        <v>1778</v>
      </c>
      <c r="K65" s="821" t="s">
        <v>439</v>
      </c>
      <c r="L65" s="821" t="s">
        <v>1779</v>
      </c>
      <c r="M65" s="821">
        <v>1</v>
      </c>
      <c r="N65" s="821" t="s">
        <v>1780</v>
      </c>
      <c r="O65" s="821" t="s">
        <v>1781</v>
      </c>
      <c r="P65" s="821">
        <v>1</v>
      </c>
      <c r="Q65" s="821">
        <v>1</v>
      </c>
      <c r="R65" s="821">
        <v>1</v>
      </c>
      <c r="S65" s="818"/>
      <c r="T65" s="805"/>
      <c r="U65" s="805"/>
      <c r="V65" s="805"/>
      <c r="W65" s="805"/>
      <c r="X65" s="805"/>
      <c r="Y65" s="805"/>
      <c r="Z65" s="805"/>
      <c r="AA65" s="818"/>
      <c r="AB65" s="821"/>
      <c r="AR65" s="802" t="str">
        <f t="shared" si="2"/>
        <v>DB</v>
      </c>
      <c r="AS65" s="802" t="str">
        <f>+RIGHT(C65,1)</f>
        <v>9</v>
      </c>
      <c r="AT65" s="802" t="str">
        <f t="shared" si="3"/>
        <v>DB+9</v>
      </c>
    </row>
    <row r="66" spans="1:46" x14ac:dyDescent="0.2">
      <c r="A66" s="815"/>
      <c r="B66" s="815"/>
      <c r="C66" s="815"/>
      <c r="D66" s="819">
        <v>246</v>
      </c>
      <c r="E66" s="818"/>
      <c r="F66" s="818"/>
      <c r="G66" s="818"/>
      <c r="H66" s="818"/>
      <c r="I66" s="818"/>
      <c r="J66" s="818"/>
      <c r="K66" s="818"/>
      <c r="L66" s="818"/>
      <c r="M66" s="818"/>
      <c r="N66" s="805"/>
      <c r="O66" s="805"/>
      <c r="P66" s="805"/>
      <c r="Q66" s="818"/>
      <c r="R66" s="818"/>
      <c r="S66" s="818"/>
      <c r="T66" s="805"/>
      <c r="U66" s="805"/>
      <c r="V66" s="805">
        <f>+ROUND(D66/10,0)-1</f>
        <v>24</v>
      </c>
      <c r="W66" s="805"/>
      <c r="X66" s="805"/>
      <c r="Y66" s="805"/>
      <c r="Z66" s="805">
        <f>V66+Y66</f>
        <v>24</v>
      </c>
      <c r="AA66" s="818"/>
      <c r="AB66" s="821"/>
      <c r="AR66" s="802" t="str">
        <f t="shared" si="2"/>
        <v/>
      </c>
    </row>
    <row r="67" spans="1:46" x14ac:dyDescent="0.2">
      <c r="A67" s="815">
        <f>+SUBTOTAL(3,$B$13:B67)</f>
        <v>28</v>
      </c>
      <c r="B67" s="820" t="s">
        <v>41</v>
      </c>
      <c r="C67" s="815" t="s">
        <v>241</v>
      </c>
      <c r="D67" s="819"/>
      <c r="E67" s="821">
        <v>1</v>
      </c>
      <c r="F67" s="822" t="s">
        <v>1808</v>
      </c>
      <c r="G67" s="821" t="s">
        <v>1778</v>
      </c>
      <c r="H67" s="821" t="s">
        <v>439</v>
      </c>
      <c r="I67" s="821" t="s">
        <v>1779</v>
      </c>
      <c r="J67" s="821" t="s">
        <v>1778</v>
      </c>
      <c r="K67" s="821" t="s">
        <v>439</v>
      </c>
      <c r="L67" s="821" t="s">
        <v>1779</v>
      </c>
      <c r="M67" s="821">
        <v>1</v>
      </c>
      <c r="N67" s="821" t="s">
        <v>1780</v>
      </c>
      <c r="O67" s="821" t="s">
        <v>1781</v>
      </c>
      <c r="P67" s="821">
        <v>1</v>
      </c>
      <c r="Q67" s="821">
        <v>1</v>
      </c>
      <c r="R67" s="821">
        <v>1</v>
      </c>
      <c r="S67" s="818"/>
      <c r="T67" s="805"/>
      <c r="U67" s="805"/>
      <c r="V67" s="805"/>
      <c r="W67" s="805"/>
      <c r="X67" s="805"/>
      <c r="Y67" s="805"/>
      <c r="Z67" s="805"/>
      <c r="AA67" s="818"/>
      <c r="AB67" s="821"/>
      <c r="AR67" s="802" t="str">
        <f t="shared" si="2"/>
        <v>DB</v>
      </c>
      <c r="AS67" s="802" t="str">
        <f>+RIGHT(C67,1)</f>
        <v>9</v>
      </c>
      <c r="AT67" s="802" t="str">
        <f t="shared" si="3"/>
        <v>DB+9</v>
      </c>
    </row>
    <row r="68" spans="1:46" ht="14.45" customHeight="1" x14ac:dyDescent="0.2">
      <c r="A68" s="815"/>
      <c r="B68" s="815"/>
      <c r="C68" s="828"/>
      <c r="D68" s="819">
        <v>429.9</v>
      </c>
      <c r="E68" s="818"/>
      <c r="F68" s="818"/>
      <c r="G68" s="818"/>
      <c r="H68" s="818"/>
      <c r="I68" s="818"/>
      <c r="J68" s="818"/>
      <c r="K68" s="818"/>
      <c r="L68" s="818"/>
      <c r="M68" s="818"/>
      <c r="N68" s="805"/>
      <c r="O68" s="805"/>
      <c r="P68" s="805"/>
      <c r="Q68" s="818"/>
      <c r="R68" s="818"/>
      <c r="S68" s="818"/>
      <c r="T68" s="805"/>
      <c r="U68" s="805"/>
      <c r="V68" s="805">
        <f>+ROUND(D68/10,0)-1</f>
        <v>42</v>
      </c>
      <c r="W68" s="805"/>
      <c r="X68" s="805"/>
      <c r="Y68" s="805"/>
      <c r="Z68" s="805">
        <f>V68+Y68</f>
        <v>42</v>
      </c>
      <c r="AA68" s="818"/>
      <c r="AB68" s="821"/>
      <c r="AR68" s="802" t="str">
        <f t="shared" si="2"/>
        <v/>
      </c>
    </row>
    <row r="69" spans="1:46" s="824" customFormat="1" ht="14.45" customHeight="1" x14ac:dyDescent="0.2">
      <c r="A69" s="815">
        <f>+SUBTOTAL(3,$B$13:B69)</f>
        <v>29</v>
      </c>
      <c r="B69" s="815" t="s">
        <v>458</v>
      </c>
      <c r="C69" s="815" t="s">
        <v>231</v>
      </c>
      <c r="D69" s="819"/>
      <c r="E69" s="823">
        <v>1</v>
      </c>
      <c r="F69" s="822" t="s">
        <v>1809</v>
      </c>
      <c r="G69" s="821" t="s">
        <v>1778</v>
      </c>
      <c r="H69" s="821" t="s">
        <v>439</v>
      </c>
      <c r="I69" s="821" t="s">
        <v>1779</v>
      </c>
      <c r="J69" s="821" t="s">
        <v>1778</v>
      </c>
      <c r="K69" s="821" t="s">
        <v>439</v>
      </c>
      <c r="L69" s="821" t="s">
        <v>1779</v>
      </c>
      <c r="M69" s="823">
        <v>1</v>
      </c>
      <c r="N69" s="821" t="s">
        <v>1780</v>
      </c>
      <c r="O69" s="821" t="s">
        <v>1781</v>
      </c>
      <c r="P69" s="821">
        <v>1</v>
      </c>
      <c r="Q69" s="823">
        <v>1</v>
      </c>
      <c r="R69" s="821">
        <v>1</v>
      </c>
      <c r="S69" s="821">
        <v>1</v>
      </c>
      <c r="T69" s="821"/>
      <c r="U69" s="821"/>
      <c r="V69" s="805"/>
      <c r="W69" s="805"/>
      <c r="X69" s="805"/>
      <c r="Y69" s="805"/>
      <c r="Z69" s="805"/>
      <c r="AA69" s="821"/>
      <c r="AB69" s="821"/>
      <c r="AC69" s="802"/>
      <c r="AD69" s="802"/>
      <c r="AE69" s="802"/>
      <c r="AF69" s="802"/>
      <c r="AG69" s="802"/>
      <c r="AH69" s="802"/>
      <c r="AI69" s="802"/>
      <c r="AJ69" s="802"/>
      <c r="AK69" s="802"/>
      <c r="AL69" s="802"/>
      <c r="AM69" s="802"/>
      <c r="AN69" s="802"/>
      <c r="AO69" s="802"/>
      <c r="AP69" s="802"/>
      <c r="AR69" s="802" t="str">
        <f t="shared" si="2"/>
        <v>DA</v>
      </c>
      <c r="AS69" s="802" t="str">
        <f>+RIGHT(C69,1)</f>
        <v>0</v>
      </c>
      <c r="AT69" s="825" t="str">
        <f t="shared" si="3"/>
        <v>DA+0</v>
      </c>
    </row>
    <row r="70" spans="1:46" s="824" customFormat="1" ht="14.45" customHeight="1" x14ac:dyDescent="0.2">
      <c r="A70" s="815"/>
      <c r="B70" s="815"/>
      <c r="C70" s="815"/>
      <c r="D70" s="819">
        <v>362.4</v>
      </c>
      <c r="E70" s="826"/>
      <c r="F70" s="818"/>
      <c r="G70" s="826"/>
      <c r="H70" s="826"/>
      <c r="I70" s="826"/>
      <c r="J70" s="826"/>
      <c r="K70" s="826"/>
      <c r="L70" s="826"/>
      <c r="M70" s="826"/>
      <c r="N70" s="827"/>
      <c r="O70" s="827"/>
      <c r="P70" s="827"/>
      <c r="Q70" s="826"/>
      <c r="R70" s="826"/>
      <c r="S70" s="826"/>
      <c r="T70" s="827"/>
      <c r="U70" s="827"/>
      <c r="V70" s="805">
        <f>+ROUND(D70/10,0)-1</f>
        <v>35</v>
      </c>
      <c r="W70" s="805"/>
      <c r="X70" s="805"/>
      <c r="Y70" s="805"/>
      <c r="Z70" s="805">
        <f>V70+Y70</f>
        <v>35</v>
      </c>
      <c r="AA70" s="826"/>
      <c r="AB70" s="821"/>
      <c r="AR70" s="802" t="str">
        <f t="shared" si="2"/>
        <v/>
      </c>
      <c r="AS70" s="825"/>
      <c r="AT70" s="825"/>
    </row>
    <row r="71" spans="1:46" s="824" customFormat="1" ht="14.45" customHeight="1" x14ac:dyDescent="0.2">
      <c r="A71" s="815">
        <f>+SUBTOTAL(3,$B$13:B71)</f>
        <v>30</v>
      </c>
      <c r="B71" s="815" t="s">
        <v>42</v>
      </c>
      <c r="C71" s="815" t="s">
        <v>231</v>
      </c>
      <c r="D71" s="819"/>
      <c r="E71" s="823">
        <v>1</v>
      </c>
      <c r="F71" s="822" t="s">
        <v>1810</v>
      </c>
      <c r="G71" s="821" t="s">
        <v>1778</v>
      </c>
      <c r="H71" s="821" t="s">
        <v>439</v>
      </c>
      <c r="I71" s="821" t="s">
        <v>1779</v>
      </c>
      <c r="J71" s="821" t="s">
        <v>1778</v>
      </c>
      <c r="K71" s="821" t="s">
        <v>439</v>
      </c>
      <c r="L71" s="821" t="s">
        <v>1779</v>
      </c>
      <c r="M71" s="823">
        <v>1</v>
      </c>
      <c r="N71" s="821" t="s">
        <v>1780</v>
      </c>
      <c r="O71" s="821" t="s">
        <v>1781</v>
      </c>
      <c r="P71" s="821">
        <v>1</v>
      </c>
      <c r="Q71" s="823">
        <v>1</v>
      </c>
      <c r="R71" s="821">
        <v>1</v>
      </c>
      <c r="S71" s="821">
        <v>1</v>
      </c>
      <c r="T71" s="821"/>
      <c r="U71" s="821"/>
      <c r="V71" s="805"/>
      <c r="W71" s="805"/>
      <c r="X71" s="805"/>
      <c r="Y71" s="805"/>
      <c r="Z71" s="805"/>
      <c r="AA71" s="821"/>
      <c r="AB71" s="821"/>
      <c r="AC71" s="802"/>
      <c r="AD71" s="802"/>
      <c r="AE71" s="802"/>
      <c r="AF71" s="802"/>
      <c r="AG71" s="802"/>
      <c r="AH71" s="802"/>
      <c r="AI71" s="802"/>
      <c r="AJ71" s="802"/>
      <c r="AK71" s="802"/>
      <c r="AL71" s="802"/>
      <c r="AM71" s="802"/>
      <c r="AN71" s="802"/>
      <c r="AO71" s="802"/>
      <c r="AP71" s="802"/>
      <c r="AR71" s="802" t="str">
        <f t="shared" si="2"/>
        <v>DA</v>
      </c>
      <c r="AS71" s="802" t="str">
        <f>+RIGHT(C71,1)</f>
        <v>0</v>
      </c>
      <c r="AT71" s="825" t="str">
        <f t="shared" si="3"/>
        <v>DA+0</v>
      </c>
    </row>
    <row r="72" spans="1:46" s="824" customFormat="1" x14ac:dyDescent="0.2">
      <c r="A72" s="815"/>
      <c r="B72" s="815"/>
      <c r="C72" s="815"/>
      <c r="D72" s="819">
        <v>347.9</v>
      </c>
      <c r="E72" s="826"/>
      <c r="F72" s="818"/>
      <c r="G72" s="826"/>
      <c r="H72" s="826"/>
      <c r="I72" s="826"/>
      <c r="J72" s="826"/>
      <c r="K72" s="826"/>
      <c r="L72" s="826"/>
      <c r="M72" s="826"/>
      <c r="N72" s="827"/>
      <c r="O72" s="827"/>
      <c r="P72" s="827"/>
      <c r="Q72" s="826"/>
      <c r="R72" s="826"/>
      <c r="S72" s="826"/>
      <c r="T72" s="827"/>
      <c r="U72" s="827"/>
      <c r="V72" s="805">
        <f>+ROUND(D72/10,0)-1</f>
        <v>34</v>
      </c>
      <c r="W72" s="805"/>
      <c r="X72" s="805"/>
      <c r="Y72" s="805"/>
      <c r="Z72" s="805">
        <f>V72+Y72</f>
        <v>34</v>
      </c>
      <c r="AA72" s="826"/>
      <c r="AB72" s="821"/>
      <c r="AR72" s="802" t="str">
        <f t="shared" si="2"/>
        <v/>
      </c>
      <c r="AS72" s="825"/>
      <c r="AT72" s="825"/>
    </row>
    <row r="73" spans="1:46" s="824" customFormat="1" ht="14.45" customHeight="1" x14ac:dyDescent="0.2">
      <c r="A73" s="815">
        <f>+SUBTOTAL(3,$B$13:B73)</f>
        <v>31</v>
      </c>
      <c r="B73" s="820" t="s">
        <v>43</v>
      </c>
      <c r="C73" s="815" t="s">
        <v>242</v>
      </c>
      <c r="D73" s="819"/>
      <c r="E73" s="823">
        <v>1</v>
      </c>
      <c r="F73" s="822" t="s">
        <v>1811</v>
      </c>
      <c r="G73" s="821" t="s">
        <v>1778</v>
      </c>
      <c r="H73" s="821" t="s">
        <v>439</v>
      </c>
      <c r="I73" s="821" t="s">
        <v>1779</v>
      </c>
      <c r="J73" s="821" t="s">
        <v>1778</v>
      </c>
      <c r="K73" s="821" t="s">
        <v>439</v>
      </c>
      <c r="L73" s="821" t="s">
        <v>1779</v>
      </c>
      <c r="M73" s="823">
        <v>1</v>
      </c>
      <c r="N73" s="821" t="s">
        <v>1780</v>
      </c>
      <c r="O73" s="821" t="s">
        <v>1781</v>
      </c>
      <c r="P73" s="821">
        <v>1</v>
      </c>
      <c r="Q73" s="823">
        <v>1</v>
      </c>
      <c r="R73" s="821">
        <v>1</v>
      </c>
      <c r="S73" s="826"/>
      <c r="T73" s="827"/>
      <c r="U73" s="827"/>
      <c r="V73" s="805"/>
      <c r="W73" s="805"/>
      <c r="X73" s="805"/>
      <c r="Y73" s="805"/>
      <c r="Z73" s="805"/>
      <c r="AA73" s="826"/>
      <c r="AB73" s="821"/>
      <c r="AR73" s="802" t="str">
        <f t="shared" si="2"/>
        <v>DB</v>
      </c>
      <c r="AS73" s="802" t="str">
        <f>+RIGHT(C73,1)</f>
        <v>0</v>
      </c>
      <c r="AT73" s="825" t="str">
        <f t="shared" si="3"/>
        <v>DB+0</v>
      </c>
    </row>
    <row r="74" spans="1:46" s="824" customFormat="1" x14ac:dyDescent="0.2">
      <c r="A74" s="815"/>
      <c r="B74" s="815"/>
      <c r="C74" s="815"/>
      <c r="D74" s="819">
        <v>210.8</v>
      </c>
      <c r="E74" s="826"/>
      <c r="F74" s="818"/>
      <c r="G74" s="826"/>
      <c r="H74" s="826"/>
      <c r="I74" s="826"/>
      <c r="J74" s="826"/>
      <c r="K74" s="826"/>
      <c r="L74" s="826"/>
      <c r="M74" s="826"/>
      <c r="N74" s="827"/>
      <c r="O74" s="827"/>
      <c r="P74" s="827"/>
      <c r="Q74" s="826"/>
      <c r="R74" s="826"/>
      <c r="S74" s="826"/>
      <c r="T74" s="827"/>
      <c r="U74" s="827"/>
      <c r="V74" s="805">
        <f>+ROUND(D74/10,0)-1</f>
        <v>20</v>
      </c>
      <c r="W74" s="805"/>
      <c r="X74" s="805"/>
      <c r="Y74" s="805"/>
      <c r="Z74" s="805">
        <f>V74+Y74</f>
        <v>20</v>
      </c>
      <c r="AA74" s="826"/>
      <c r="AB74" s="821"/>
      <c r="AR74" s="802" t="str">
        <f t="shared" si="2"/>
        <v/>
      </c>
      <c r="AS74" s="825"/>
      <c r="AT74" s="825"/>
    </row>
    <row r="75" spans="1:46" s="824" customFormat="1" ht="14.45" customHeight="1" x14ac:dyDescent="0.2">
      <c r="A75" s="815">
        <f>+SUBTOTAL(3,$B$13:B75)</f>
        <v>32</v>
      </c>
      <c r="B75" s="820" t="s">
        <v>44</v>
      </c>
      <c r="C75" s="815" t="s">
        <v>242</v>
      </c>
      <c r="D75" s="819"/>
      <c r="E75" s="823">
        <v>1</v>
      </c>
      <c r="F75" s="822" t="s">
        <v>1812</v>
      </c>
      <c r="G75" s="821" t="s">
        <v>1778</v>
      </c>
      <c r="H75" s="821" t="s">
        <v>439</v>
      </c>
      <c r="I75" s="821" t="s">
        <v>1779</v>
      </c>
      <c r="J75" s="821" t="s">
        <v>1778</v>
      </c>
      <c r="K75" s="821" t="s">
        <v>439</v>
      </c>
      <c r="L75" s="821" t="s">
        <v>1779</v>
      </c>
      <c r="M75" s="823">
        <v>1</v>
      </c>
      <c r="N75" s="821" t="s">
        <v>1780</v>
      </c>
      <c r="O75" s="821" t="s">
        <v>1781</v>
      </c>
      <c r="P75" s="821">
        <v>1</v>
      </c>
      <c r="Q75" s="823">
        <v>1</v>
      </c>
      <c r="R75" s="821">
        <v>1</v>
      </c>
      <c r="S75" s="826"/>
      <c r="T75" s="827"/>
      <c r="U75" s="827"/>
      <c r="V75" s="805"/>
      <c r="W75" s="805"/>
      <c r="X75" s="805"/>
      <c r="Y75" s="805"/>
      <c r="Z75" s="805"/>
      <c r="AA75" s="826"/>
      <c r="AB75" s="821"/>
      <c r="AR75" s="802" t="str">
        <f t="shared" si="2"/>
        <v>DB</v>
      </c>
      <c r="AS75" s="802" t="str">
        <f>+RIGHT(C75,1)</f>
        <v>0</v>
      </c>
      <c r="AT75" s="825" t="str">
        <f t="shared" si="3"/>
        <v>DB+0</v>
      </c>
    </row>
    <row r="76" spans="1:46" s="824" customFormat="1" ht="14.45" customHeight="1" x14ac:dyDescent="0.2">
      <c r="A76" s="815"/>
      <c r="B76" s="815"/>
      <c r="C76" s="815"/>
      <c r="D76" s="819">
        <v>409.2</v>
      </c>
      <c r="E76" s="826"/>
      <c r="F76" s="818"/>
      <c r="G76" s="826"/>
      <c r="H76" s="826"/>
      <c r="I76" s="826"/>
      <c r="J76" s="826"/>
      <c r="K76" s="826"/>
      <c r="L76" s="826"/>
      <c r="M76" s="826"/>
      <c r="N76" s="827"/>
      <c r="O76" s="827"/>
      <c r="P76" s="827"/>
      <c r="Q76" s="826"/>
      <c r="R76" s="826"/>
      <c r="S76" s="826"/>
      <c r="T76" s="827"/>
      <c r="U76" s="827"/>
      <c r="V76" s="805">
        <f>+ROUND(D76/10,0)-1</f>
        <v>40</v>
      </c>
      <c r="W76" s="805"/>
      <c r="X76" s="805"/>
      <c r="Y76" s="805"/>
      <c r="Z76" s="805">
        <f>V76+Y76</f>
        <v>40</v>
      </c>
      <c r="AA76" s="826"/>
      <c r="AB76" s="821"/>
      <c r="AR76" s="802" t="str">
        <f t="shared" si="2"/>
        <v/>
      </c>
      <c r="AS76" s="825"/>
      <c r="AT76" s="825"/>
    </row>
    <row r="77" spans="1:46" s="824" customFormat="1" ht="14.45" customHeight="1" x14ac:dyDescent="0.2">
      <c r="A77" s="815">
        <f>+SUBTOTAL(3,$B$13:B77)</f>
        <v>33</v>
      </c>
      <c r="B77" s="815" t="s">
        <v>150</v>
      </c>
      <c r="C77" s="815" t="s">
        <v>20</v>
      </c>
      <c r="D77" s="819"/>
      <c r="E77" s="823">
        <v>1</v>
      </c>
      <c r="F77" s="822" t="s">
        <v>1813</v>
      </c>
      <c r="G77" s="821" t="s">
        <v>1778</v>
      </c>
      <c r="H77" s="821" t="s">
        <v>439</v>
      </c>
      <c r="I77" s="821" t="s">
        <v>1779</v>
      </c>
      <c r="J77" s="821" t="s">
        <v>1778</v>
      </c>
      <c r="K77" s="821" t="s">
        <v>439</v>
      </c>
      <c r="L77" s="821" t="s">
        <v>1779</v>
      </c>
      <c r="M77" s="823">
        <v>1</v>
      </c>
      <c r="N77" s="821" t="s">
        <v>1780</v>
      </c>
      <c r="O77" s="821" t="s">
        <v>1781</v>
      </c>
      <c r="P77" s="821">
        <v>1</v>
      </c>
      <c r="Q77" s="823">
        <v>1</v>
      </c>
      <c r="R77" s="821">
        <v>1</v>
      </c>
      <c r="S77" s="821">
        <v>1</v>
      </c>
      <c r="T77" s="821"/>
      <c r="U77" s="821"/>
      <c r="V77" s="805"/>
      <c r="W77" s="805"/>
      <c r="X77" s="805"/>
      <c r="Y77" s="805"/>
      <c r="Z77" s="805"/>
      <c r="AA77" s="821"/>
      <c r="AB77" s="821"/>
      <c r="AC77" s="802"/>
      <c r="AD77" s="802"/>
      <c r="AE77" s="802"/>
      <c r="AF77" s="802"/>
      <c r="AG77" s="802"/>
      <c r="AH77" s="802"/>
      <c r="AI77" s="802"/>
      <c r="AJ77" s="802"/>
      <c r="AK77" s="802"/>
      <c r="AL77" s="802"/>
      <c r="AM77" s="802"/>
      <c r="AN77" s="802"/>
      <c r="AO77" s="802"/>
      <c r="AP77" s="802"/>
      <c r="AR77" s="802" t="str">
        <f t="shared" ref="AR77:AR140" si="4">+LEFT(C77,2)</f>
        <v>DA</v>
      </c>
      <c r="AS77" s="802" t="str">
        <f>+RIGHT(C77,1)</f>
        <v>3</v>
      </c>
      <c r="AT77" s="825" t="str">
        <f t="shared" si="3"/>
        <v>DA+3</v>
      </c>
    </row>
    <row r="78" spans="1:46" s="824" customFormat="1" ht="14.45" customHeight="1" x14ac:dyDescent="0.2">
      <c r="A78" s="815"/>
      <c r="B78" s="815"/>
      <c r="C78" s="815"/>
      <c r="D78" s="819">
        <v>413.6</v>
      </c>
      <c r="E78" s="826"/>
      <c r="F78" s="818"/>
      <c r="G78" s="826"/>
      <c r="H78" s="826"/>
      <c r="I78" s="826"/>
      <c r="J78" s="826"/>
      <c r="K78" s="826"/>
      <c r="L78" s="826"/>
      <c r="M78" s="826"/>
      <c r="N78" s="827"/>
      <c r="O78" s="827"/>
      <c r="P78" s="827"/>
      <c r="Q78" s="826"/>
      <c r="R78" s="826"/>
      <c r="S78" s="826"/>
      <c r="T78" s="827"/>
      <c r="U78" s="827"/>
      <c r="V78" s="805">
        <f>+ROUND(D78/10,0)-1</f>
        <v>40</v>
      </c>
      <c r="W78" s="805"/>
      <c r="X78" s="805"/>
      <c r="Y78" s="805"/>
      <c r="Z78" s="805">
        <f>V78+Y78</f>
        <v>40</v>
      </c>
      <c r="AA78" s="826"/>
      <c r="AB78" s="821"/>
      <c r="AR78" s="802" t="str">
        <f t="shared" si="4"/>
        <v/>
      </c>
      <c r="AS78" s="825"/>
      <c r="AT78" s="825"/>
    </row>
    <row r="79" spans="1:46" s="824" customFormat="1" ht="14.45" customHeight="1" x14ac:dyDescent="0.2">
      <c r="A79" s="815">
        <f>+SUBTOTAL(3,$B$13:B79)</f>
        <v>34</v>
      </c>
      <c r="B79" s="815" t="s">
        <v>459</v>
      </c>
      <c r="C79" s="815" t="s">
        <v>20</v>
      </c>
      <c r="D79" s="819"/>
      <c r="E79" s="823">
        <v>1</v>
      </c>
      <c r="F79" s="822" t="s">
        <v>1814</v>
      </c>
      <c r="G79" s="821" t="s">
        <v>1778</v>
      </c>
      <c r="H79" s="821" t="s">
        <v>439</v>
      </c>
      <c r="I79" s="821" t="s">
        <v>1779</v>
      </c>
      <c r="J79" s="821" t="s">
        <v>1778</v>
      </c>
      <c r="K79" s="821" t="s">
        <v>439</v>
      </c>
      <c r="L79" s="821" t="s">
        <v>1779</v>
      </c>
      <c r="M79" s="823">
        <v>1</v>
      </c>
      <c r="N79" s="821" t="s">
        <v>1780</v>
      </c>
      <c r="O79" s="821" t="s">
        <v>1781</v>
      </c>
      <c r="P79" s="821">
        <v>1</v>
      </c>
      <c r="Q79" s="823">
        <v>1</v>
      </c>
      <c r="R79" s="821">
        <v>1</v>
      </c>
      <c r="S79" s="821">
        <v>1</v>
      </c>
      <c r="T79" s="821"/>
      <c r="U79" s="821"/>
      <c r="V79" s="805"/>
      <c r="W79" s="805"/>
      <c r="X79" s="805"/>
      <c r="Y79" s="805"/>
      <c r="Z79" s="805"/>
      <c r="AA79" s="821"/>
      <c r="AB79" s="821"/>
      <c r="AC79" s="802"/>
      <c r="AD79" s="802"/>
      <c r="AE79" s="802"/>
      <c r="AF79" s="802"/>
      <c r="AG79" s="802"/>
      <c r="AH79" s="802"/>
      <c r="AI79" s="802"/>
      <c r="AJ79" s="802"/>
      <c r="AK79" s="802"/>
      <c r="AL79" s="802"/>
      <c r="AM79" s="802"/>
      <c r="AN79" s="802"/>
      <c r="AO79" s="802"/>
      <c r="AP79" s="802"/>
      <c r="AR79" s="802" t="str">
        <f t="shared" si="4"/>
        <v>DA</v>
      </c>
      <c r="AS79" s="802" t="str">
        <f>+RIGHT(C79,1)</f>
        <v>3</v>
      </c>
      <c r="AT79" s="825" t="str">
        <f t="shared" ref="AT79:AT141" si="5">+CONCATENATE(AR79,"+",AS79)</f>
        <v>DA+3</v>
      </c>
    </row>
    <row r="80" spans="1:46" ht="14.45" customHeight="1" x14ac:dyDescent="0.2">
      <c r="A80" s="815"/>
      <c r="B80" s="815"/>
      <c r="C80" s="815"/>
      <c r="D80" s="819">
        <v>393.2</v>
      </c>
      <c r="E80" s="818"/>
      <c r="F80" s="818"/>
      <c r="G80" s="818"/>
      <c r="H80" s="818"/>
      <c r="I80" s="818"/>
      <c r="J80" s="818"/>
      <c r="K80" s="818"/>
      <c r="L80" s="818"/>
      <c r="M80" s="818"/>
      <c r="N80" s="805"/>
      <c r="O80" s="805"/>
      <c r="P80" s="805"/>
      <c r="Q80" s="818"/>
      <c r="R80" s="818"/>
      <c r="S80" s="818"/>
      <c r="T80" s="805"/>
      <c r="U80" s="805"/>
      <c r="V80" s="805">
        <f>+ROUND(D80/10,0)-1</f>
        <v>38</v>
      </c>
      <c r="W80" s="805"/>
      <c r="X80" s="805"/>
      <c r="Y80" s="805"/>
      <c r="Z80" s="805">
        <f>V80+Y80</f>
        <v>38</v>
      </c>
      <c r="AA80" s="818"/>
      <c r="AB80" s="821"/>
      <c r="AR80" s="802" t="str">
        <f t="shared" si="4"/>
        <v/>
      </c>
    </row>
    <row r="81" spans="1:46" ht="14.45" customHeight="1" x14ac:dyDescent="0.2">
      <c r="A81" s="815">
        <f>+SUBTOTAL(3,$B$13:B81)</f>
        <v>35</v>
      </c>
      <c r="B81" s="815" t="s">
        <v>460</v>
      </c>
      <c r="C81" s="815" t="s">
        <v>231</v>
      </c>
      <c r="D81" s="819"/>
      <c r="E81" s="821">
        <v>1</v>
      </c>
      <c r="F81" s="822" t="s">
        <v>1815</v>
      </c>
      <c r="G81" s="821" t="s">
        <v>1778</v>
      </c>
      <c r="H81" s="821" t="s">
        <v>439</v>
      </c>
      <c r="I81" s="821" t="s">
        <v>1779</v>
      </c>
      <c r="J81" s="821" t="s">
        <v>1778</v>
      </c>
      <c r="K81" s="821" t="s">
        <v>439</v>
      </c>
      <c r="L81" s="821" t="s">
        <v>1779</v>
      </c>
      <c r="M81" s="821">
        <v>1</v>
      </c>
      <c r="N81" s="821" t="s">
        <v>1780</v>
      </c>
      <c r="O81" s="821" t="s">
        <v>1781</v>
      </c>
      <c r="P81" s="821">
        <v>1</v>
      </c>
      <c r="Q81" s="821">
        <v>1</v>
      </c>
      <c r="R81" s="821">
        <v>1</v>
      </c>
      <c r="S81" s="821">
        <v>1</v>
      </c>
      <c r="T81" s="821"/>
      <c r="U81" s="821"/>
      <c r="V81" s="805"/>
      <c r="W81" s="805"/>
      <c r="X81" s="805"/>
      <c r="Y81" s="805"/>
      <c r="Z81" s="805"/>
      <c r="AA81" s="821"/>
      <c r="AB81" s="821"/>
      <c r="AC81" s="802"/>
      <c r="AD81" s="802"/>
      <c r="AE81" s="802"/>
      <c r="AF81" s="802"/>
      <c r="AG81" s="802"/>
      <c r="AH81" s="802"/>
      <c r="AI81" s="802"/>
      <c r="AJ81" s="802"/>
      <c r="AK81" s="802"/>
      <c r="AL81" s="802"/>
      <c r="AM81" s="802"/>
      <c r="AN81" s="802"/>
      <c r="AO81" s="802"/>
      <c r="AP81" s="802"/>
      <c r="AR81" s="802" t="str">
        <f t="shared" si="4"/>
        <v>DA</v>
      </c>
      <c r="AS81" s="802" t="str">
        <f>+RIGHT(C81,1)</f>
        <v>0</v>
      </c>
      <c r="AT81" s="802" t="str">
        <f t="shared" si="5"/>
        <v>DA+0</v>
      </c>
    </row>
    <row r="82" spans="1:46" ht="14.45" customHeight="1" x14ac:dyDescent="0.2">
      <c r="A82" s="815"/>
      <c r="B82" s="815"/>
      <c r="C82" s="815"/>
      <c r="D82" s="819">
        <v>416.5</v>
      </c>
      <c r="E82" s="818"/>
      <c r="F82" s="818"/>
      <c r="G82" s="818"/>
      <c r="H82" s="818"/>
      <c r="I82" s="818"/>
      <c r="J82" s="818"/>
      <c r="K82" s="818"/>
      <c r="L82" s="818"/>
      <c r="M82" s="818"/>
      <c r="N82" s="805"/>
      <c r="O82" s="805"/>
      <c r="P82" s="805"/>
      <c r="Q82" s="818"/>
      <c r="R82" s="818"/>
      <c r="S82" s="818"/>
      <c r="T82" s="805"/>
      <c r="U82" s="805"/>
      <c r="V82" s="805">
        <f>+ROUND(D82/10,0)-1</f>
        <v>41</v>
      </c>
      <c r="W82" s="805"/>
      <c r="X82" s="805"/>
      <c r="Y82" s="805"/>
      <c r="Z82" s="805">
        <f>V82+Y82</f>
        <v>41</v>
      </c>
      <c r="AA82" s="818"/>
      <c r="AB82" s="821"/>
      <c r="AR82" s="802" t="str">
        <f t="shared" si="4"/>
        <v/>
      </c>
    </row>
    <row r="83" spans="1:46" ht="14.45" customHeight="1" x14ac:dyDescent="0.2">
      <c r="A83" s="815">
        <f>+SUBTOTAL(3,$B$13:B83)</f>
        <v>36</v>
      </c>
      <c r="B83" s="815" t="s">
        <v>461</v>
      </c>
      <c r="C83" s="815" t="s">
        <v>20</v>
      </c>
      <c r="D83" s="819"/>
      <c r="E83" s="821">
        <v>1</v>
      </c>
      <c r="F83" s="822" t="s">
        <v>1816</v>
      </c>
      <c r="G83" s="821" t="s">
        <v>1778</v>
      </c>
      <c r="H83" s="821" t="s">
        <v>439</v>
      </c>
      <c r="I83" s="821" t="s">
        <v>1779</v>
      </c>
      <c r="J83" s="821" t="s">
        <v>1778</v>
      </c>
      <c r="K83" s="821" t="s">
        <v>439</v>
      </c>
      <c r="L83" s="821" t="s">
        <v>1779</v>
      </c>
      <c r="M83" s="821">
        <v>1</v>
      </c>
      <c r="N83" s="821" t="s">
        <v>1780</v>
      </c>
      <c r="O83" s="821" t="s">
        <v>1781</v>
      </c>
      <c r="P83" s="821">
        <v>1</v>
      </c>
      <c r="Q83" s="821">
        <v>1</v>
      </c>
      <c r="R83" s="821">
        <v>1</v>
      </c>
      <c r="S83" s="821">
        <v>1</v>
      </c>
      <c r="T83" s="821"/>
      <c r="U83" s="821"/>
      <c r="V83" s="805"/>
      <c r="W83" s="805"/>
      <c r="X83" s="805"/>
      <c r="Y83" s="805"/>
      <c r="Z83" s="805"/>
      <c r="AA83" s="821"/>
      <c r="AB83" s="821"/>
      <c r="AC83" s="802"/>
      <c r="AD83" s="802"/>
      <c r="AE83" s="802"/>
      <c r="AF83" s="802"/>
      <c r="AG83" s="802"/>
      <c r="AH83" s="802"/>
      <c r="AI83" s="802"/>
      <c r="AJ83" s="802"/>
      <c r="AK83" s="802"/>
      <c r="AL83" s="802"/>
      <c r="AM83" s="802"/>
      <c r="AN83" s="802"/>
      <c r="AO83" s="802"/>
      <c r="AP83" s="802"/>
      <c r="AR83" s="802" t="str">
        <f t="shared" si="4"/>
        <v>DA</v>
      </c>
      <c r="AS83" s="802" t="str">
        <f>+RIGHT(C83,1)</f>
        <v>3</v>
      </c>
      <c r="AT83" s="802" t="str">
        <f t="shared" si="5"/>
        <v>DA+3</v>
      </c>
    </row>
    <row r="84" spans="1:46" ht="14.45" customHeight="1" x14ac:dyDescent="0.2">
      <c r="A84" s="815"/>
      <c r="B84" s="815"/>
      <c r="C84" s="828"/>
      <c r="D84" s="819">
        <v>394.6</v>
      </c>
      <c r="E84" s="818"/>
      <c r="F84" s="818"/>
      <c r="G84" s="818"/>
      <c r="H84" s="818"/>
      <c r="I84" s="818"/>
      <c r="J84" s="818"/>
      <c r="K84" s="818"/>
      <c r="L84" s="818"/>
      <c r="M84" s="818"/>
      <c r="N84" s="805"/>
      <c r="O84" s="805"/>
      <c r="P84" s="805"/>
      <c r="Q84" s="818"/>
      <c r="R84" s="818"/>
      <c r="S84" s="818"/>
      <c r="T84" s="805"/>
      <c r="U84" s="805"/>
      <c r="V84" s="805">
        <f>+ROUND(D84/10,0)-1</f>
        <v>38</v>
      </c>
      <c r="W84" s="805"/>
      <c r="X84" s="805"/>
      <c r="Y84" s="805"/>
      <c r="Z84" s="805">
        <f>V84+Y84</f>
        <v>38</v>
      </c>
      <c r="AA84" s="818"/>
      <c r="AB84" s="821"/>
      <c r="AR84" s="802" t="str">
        <f t="shared" si="4"/>
        <v/>
      </c>
    </row>
    <row r="85" spans="1:46" ht="14.45" customHeight="1" x14ac:dyDescent="0.2">
      <c r="A85" s="815">
        <f>+SUBTOTAL(3,$B$13:B85)</f>
        <v>37</v>
      </c>
      <c r="B85" s="815" t="s">
        <v>462</v>
      </c>
      <c r="C85" s="815" t="s">
        <v>20</v>
      </c>
      <c r="D85" s="819"/>
      <c r="E85" s="821">
        <v>1</v>
      </c>
      <c r="F85" s="822" t="s">
        <v>1817</v>
      </c>
      <c r="G85" s="821" t="s">
        <v>1778</v>
      </c>
      <c r="H85" s="821" t="s">
        <v>439</v>
      </c>
      <c r="I85" s="821" t="s">
        <v>1779</v>
      </c>
      <c r="J85" s="821" t="s">
        <v>1778</v>
      </c>
      <c r="K85" s="821" t="s">
        <v>439</v>
      </c>
      <c r="L85" s="821" t="s">
        <v>1779</v>
      </c>
      <c r="M85" s="821">
        <v>1</v>
      </c>
      <c r="N85" s="821" t="s">
        <v>1780</v>
      </c>
      <c r="O85" s="821" t="s">
        <v>1781</v>
      </c>
      <c r="P85" s="821">
        <v>1</v>
      </c>
      <c r="Q85" s="821">
        <v>1</v>
      </c>
      <c r="R85" s="821">
        <v>1</v>
      </c>
      <c r="S85" s="821">
        <v>1</v>
      </c>
      <c r="T85" s="821"/>
      <c r="U85" s="821"/>
      <c r="V85" s="805"/>
      <c r="W85" s="805"/>
      <c r="X85" s="805"/>
      <c r="Y85" s="805"/>
      <c r="Z85" s="805"/>
      <c r="AA85" s="821"/>
      <c r="AB85" s="821"/>
      <c r="AC85" s="802"/>
      <c r="AD85" s="802"/>
      <c r="AE85" s="802"/>
      <c r="AF85" s="802"/>
      <c r="AG85" s="802"/>
      <c r="AH85" s="802"/>
      <c r="AI85" s="802"/>
      <c r="AJ85" s="802"/>
      <c r="AK85" s="802"/>
      <c r="AL85" s="802"/>
      <c r="AM85" s="802"/>
      <c r="AN85" s="802"/>
      <c r="AO85" s="802"/>
      <c r="AP85" s="802"/>
      <c r="AR85" s="802" t="str">
        <f t="shared" si="4"/>
        <v>DA</v>
      </c>
      <c r="AS85" s="802" t="str">
        <f>+RIGHT(C85,1)</f>
        <v>3</v>
      </c>
      <c r="AT85" s="802" t="str">
        <f t="shared" si="5"/>
        <v>DA+3</v>
      </c>
    </row>
    <row r="86" spans="1:46" ht="14.45" customHeight="1" x14ac:dyDescent="0.2">
      <c r="A86" s="815"/>
      <c r="B86" s="815"/>
      <c r="C86" s="828"/>
      <c r="D86" s="819">
        <v>393.2</v>
      </c>
      <c r="E86" s="818"/>
      <c r="F86" s="818"/>
      <c r="G86" s="818"/>
      <c r="H86" s="818"/>
      <c r="I86" s="818"/>
      <c r="J86" s="818"/>
      <c r="K86" s="818"/>
      <c r="L86" s="818"/>
      <c r="M86" s="818"/>
      <c r="N86" s="805"/>
      <c r="O86" s="805"/>
      <c r="P86" s="805"/>
      <c r="Q86" s="818"/>
      <c r="R86" s="818"/>
      <c r="S86" s="818"/>
      <c r="T86" s="805"/>
      <c r="U86" s="805"/>
      <c r="V86" s="805">
        <f>+ROUND(D86/10,0)-1</f>
        <v>38</v>
      </c>
      <c r="W86" s="805"/>
      <c r="X86" s="805"/>
      <c r="Y86" s="805"/>
      <c r="Z86" s="805">
        <f>V86+Y86</f>
        <v>38</v>
      </c>
      <c r="AA86" s="818"/>
      <c r="AB86" s="821"/>
      <c r="AR86" s="802" t="str">
        <f t="shared" si="4"/>
        <v/>
      </c>
    </row>
    <row r="87" spans="1:46" ht="14.45" customHeight="1" x14ac:dyDescent="0.2">
      <c r="A87" s="815">
        <f>+SUBTOTAL(3,$B$13:B87)</f>
        <v>38</v>
      </c>
      <c r="B87" s="815" t="s">
        <v>151</v>
      </c>
      <c r="C87" s="815" t="s">
        <v>20</v>
      </c>
      <c r="D87" s="819"/>
      <c r="E87" s="821">
        <v>1</v>
      </c>
      <c r="F87" s="822" t="s">
        <v>1818</v>
      </c>
      <c r="G87" s="821" t="s">
        <v>1778</v>
      </c>
      <c r="H87" s="821" t="s">
        <v>439</v>
      </c>
      <c r="I87" s="821" t="s">
        <v>1779</v>
      </c>
      <c r="J87" s="821" t="s">
        <v>1778</v>
      </c>
      <c r="K87" s="821" t="s">
        <v>439</v>
      </c>
      <c r="L87" s="821" t="s">
        <v>1779</v>
      </c>
      <c r="M87" s="821">
        <v>1</v>
      </c>
      <c r="N87" s="821" t="s">
        <v>1780</v>
      </c>
      <c r="O87" s="821" t="s">
        <v>1781</v>
      </c>
      <c r="P87" s="821">
        <v>1</v>
      </c>
      <c r="Q87" s="821">
        <v>1</v>
      </c>
      <c r="R87" s="821">
        <v>1</v>
      </c>
      <c r="S87" s="821">
        <v>1</v>
      </c>
      <c r="T87" s="821"/>
      <c r="U87" s="821"/>
      <c r="V87" s="805"/>
      <c r="W87" s="805"/>
      <c r="X87" s="805"/>
      <c r="Y87" s="805"/>
      <c r="Z87" s="805"/>
      <c r="AA87" s="821"/>
      <c r="AB87" s="821"/>
      <c r="AC87" s="802"/>
      <c r="AD87" s="802"/>
      <c r="AE87" s="802"/>
      <c r="AF87" s="802"/>
      <c r="AG87" s="802"/>
      <c r="AH87" s="802"/>
      <c r="AI87" s="802"/>
      <c r="AJ87" s="802"/>
      <c r="AK87" s="802"/>
      <c r="AL87" s="802"/>
      <c r="AM87" s="802"/>
      <c r="AN87" s="802"/>
      <c r="AO87" s="802"/>
      <c r="AP87" s="802"/>
      <c r="AR87" s="802" t="str">
        <f t="shared" si="4"/>
        <v>DA</v>
      </c>
      <c r="AS87" s="802" t="str">
        <f>+RIGHT(C87,1)</f>
        <v>3</v>
      </c>
      <c r="AT87" s="802" t="str">
        <f t="shared" si="5"/>
        <v>DA+3</v>
      </c>
    </row>
    <row r="88" spans="1:46" ht="14.45" customHeight="1" x14ac:dyDescent="0.2">
      <c r="A88" s="815"/>
      <c r="B88" s="815"/>
      <c r="C88" s="815"/>
      <c r="D88" s="819">
        <v>441.1</v>
      </c>
      <c r="E88" s="818"/>
      <c r="F88" s="818"/>
      <c r="G88" s="818"/>
      <c r="H88" s="818"/>
      <c r="I88" s="818"/>
      <c r="J88" s="818"/>
      <c r="K88" s="818"/>
      <c r="L88" s="818"/>
      <c r="M88" s="818"/>
      <c r="N88" s="805"/>
      <c r="O88" s="805"/>
      <c r="P88" s="805"/>
      <c r="Q88" s="818"/>
      <c r="R88" s="818"/>
      <c r="S88" s="818"/>
      <c r="T88" s="805"/>
      <c r="U88" s="805"/>
      <c r="V88" s="805">
        <f>+ROUND(D88/10,0)-1</f>
        <v>43</v>
      </c>
      <c r="W88" s="805"/>
      <c r="X88" s="805"/>
      <c r="Y88" s="805"/>
      <c r="Z88" s="805">
        <f>V88+Y88</f>
        <v>43</v>
      </c>
      <c r="AA88" s="818"/>
      <c r="AB88" s="821"/>
      <c r="AR88" s="802" t="str">
        <f t="shared" si="4"/>
        <v/>
      </c>
    </row>
    <row r="89" spans="1:46" ht="14.45" customHeight="1" x14ac:dyDescent="0.2">
      <c r="A89" s="815">
        <f>+SUBTOTAL(3,$B$13:B89)</f>
        <v>39</v>
      </c>
      <c r="B89" s="820" t="s">
        <v>152</v>
      </c>
      <c r="C89" s="815" t="s">
        <v>242</v>
      </c>
      <c r="D89" s="819"/>
      <c r="E89" s="821">
        <v>1</v>
      </c>
      <c r="F89" s="822" t="s">
        <v>1819</v>
      </c>
      <c r="G89" s="821" t="s">
        <v>1778</v>
      </c>
      <c r="H89" s="821" t="s">
        <v>439</v>
      </c>
      <c r="I89" s="821" t="s">
        <v>1779</v>
      </c>
      <c r="J89" s="821" t="s">
        <v>1778</v>
      </c>
      <c r="K89" s="821" t="s">
        <v>439</v>
      </c>
      <c r="L89" s="821" t="s">
        <v>1779</v>
      </c>
      <c r="M89" s="821">
        <v>1</v>
      </c>
      <c r="N89" s="821" t="s">
        <v>1780</v>
      </c>
      <c r="O89" s="821" t="s">
        <v>1781</v>
      </c>
      <c r="P89" s="821">
        <v>1</v>
      </c>
      <c r="Q89" s="821">
        <v>1</v>
      </c>
      <c r="R89" s="821">
        <v>1</v>
      </c>
      <c r="S89" s="818"/>
      <c r="T89" s="805"/>
      <c r="U89" s="805"/>
      <c r="V89" s="805"/>
      <c r="W89" s="805"/>
      <c r="X89" s="805"/>
      <c r="Y89" s="805"/>
      <c r="Z89" s="805"/>
      <c r="AA89" s="818"/>
      <c r="AB89" s="821"/>
      <c r="AR89" s="802" t="str">
        <f t="shared" si="4"/>
        <v>DB</v>
      </c>
      <c r="AS89" s="802" t="str">
        <f>+RIGHT(C89,1)</f>
        <v>0</v>
      </c>
      <c r="AT89" s="802" t="str">
        <f t="shared" si="5"/>
        <v>DB+0</v>
      </c>
    </row>
    <row r="90" spans="1:46" ht="14.45" customHeight="1" x14ac:dyDescent="0.2">
      <c r="A90" s="815"/>
      <c r="B90" s="815"/>
      <c r="C90" s="815"/>
      <c r="D90" s="819">
        <v>414.4</v>
      </c>
      <c r="E90" s="818"/>
      <c r="F90" s="818"/>
      <c r="G90" s="818"/>
      <c r="H90" s="818"/>
      <c r="I90" s="818"/>
      <c r="J90" s="818"/>
      <c r="K90" s="818"/>
      <c r="L90" s="818"/>
      <c r="M90" s="818"/>
      <c r="N90" s="805"/>
      <c r="O90" s="805"/>
      <c r="P90" s="805"/>
      <c r="Q90" s="818"/>
      <c r="R90" s="818"/>
      <c r="S90" s="818"/>
      <c r="T90" s="805"/>
      <c r="U90" s="805"/>
      <c r="V90" s="805">
        <f>+ROUND(D90/10,0)-1</f>
        <v>40</v>
      </c>
      <c r="W90" s="805"/>
      <c r="X90" s="805"/>
      <c r="Y90" s="805"/>
      <c r="Z90" s="805">
        <f>V90+Y90</f>
        <v>40</v>
      </c>
      <c r="AA90" s="818"/>
      <c r="AB90" s="821"/>
      <c r="AR90" s="802" t="str">
        <f t="shared" si="4"/>
        <v/>
      </c>
    </row>
    <row r="91" spans="1:46" ht="14.45" customHeight="1" x14ac:dyDescent="0.2">
      <c r="A91" s="815">
        <f>+SUBTOTAL(3,$B$13:B91)</f>
        <v>40</v>
      </c>
      <c r="B91" s="815" t="s">
        <v>153</v>
      </c>
      <c r="C91" s="815" t="s">
        <v>232</v>
      </c>
      <c r="D91" s="819"/>
      <c r="E91" s="821">
        <v>1</v>
      </c>
      <c r="F91" s="822" t="s">
        <v>1820</v>
      </c>
      <c r="G91" s="821" t="s">
        <v>1778</v>
      </c>
      <c r="H91" s="821" t="s">
        <v>439</v>
      </c>
      <c r="I91" s="821" t="s">
        <v>1779</v>
      </c>
      <c r="J91" s="821" t="s">
        <v>1778</v>
      </c>
      <c r="K91" s="821" t="s">
        <v>439</v>
      </c>
      <c r="L91" s="821" t="s">
        <v>1779</v>
      </c>
      <c r="M91" s="821">
        <v>1</v>
      </c>
      <c r="N91" s="821" t="s">
        <v>1780</v>
      </c>
      <c r="O91" s="821" t="s">
        <v>1781</v>
      </c>
      <c r="P91" s="821">
        <v>1</v>
      </c>
      <c r="Q91" s="821">
        <v>1</v>
      </c>
      <c r="R91" s="821">
        <v>1</v>
      </c>
      <c r="S91" s="821">
        <v>1</v>
      </c>
      <c r="T91" s="821"/>
      <c r="U91" s="821"/>
      <c r="V91" s="805"/>
      <c r="W91" s="805"/>
      <c r="X91" s="805"/>
      <c r="Y91" s="805"/>
      <c r="Z91" s="805"/>
      <c r="AA91" s="821"/>
      <c r="AB91" s="821"/>
      <c r="AC91" s="802"/>
      <c r="AD91" s="802"/>
      <c r="AE91" s="802"/>
      <c r="AF91" s="802"/>
      <c r="AG91" s="802"/>
      <c r="AH91" s="802"/>
      <c r="AI91" s="802"/>
      <c r="AJ91" s="802"/>
      <c r="AK91" s="802"/>
      <c r="AL91" s="802"/>
      <c r="AM91" s="802"/>
      <c r="AN91" s="802"/>
      <c r="AO91" s="802"/>
      <c r="AP91" s="802"/>
      <c r="AR91" s="802" t="str">
        <f t="shared" si="4"/>
        <v>DA</v>
      </c>
      <c r="AS91" s="802" t="str">
        <f>+RIGHT(C91,1)</f>
        <v>6</v>
      </c>
      <c r="AT91" s="802" t="str">
        <f t="shared" si="5"/>
        <v>DA+6</v>
      </c>
    </row>
    <row r="92" spans="1:46" ht="14.45" customHeight="1" x14ac:dyDescent="0.2">
      <c r="A92" s="815"/>
      <c r="B92" s="815"/>
      <c r="C92" s="815"/>
      <c r="D92" s="819">
        <v>395.863</v>
      </c>
      <c r="E92" s="818"/>
      <c r="F92" s="818"/>
      <c r="G92" s="818"/>
      <c r="H92" s="818"/>
      <c r="I92" s="818"/>
      <c r="J92" s="818"/>
      <c r="K92" s="818"/>
      <c r="L92" s="818"/>
      <c r="M92" s="818"/>
      <c r="N92" s="805"/>
      <c r="O92" s="805"/>
      <c r="P92" s="805"/>
      <c r="Q92" s="818"/>
      <c r="R92" s="818"/>
      <c r="S92" s="818"/>
      <c r="T92" s="805"/>
      <c r="U92" s="805"/>
      <c r="V92" s="805">
        <f>+ROUND(D92/10,0)-1</f>
        <v>39</v>
      </c>
      <c r="W92" s="805"/>
      <c r="X92" s="805"/>
      <c r="Y92" s="805"/>
      <c r="Z92" s="805">
        <f>V92+Y92</f>
        <v>39</v>
      </c>
      <c r="AA92" s="818"/>
      <c r="AB92" s="821"/>
      <c r="AR92" s="802" t="str">
        <f t="shared" si="4"/>
        <v/>
      </c>
    </row>
    <row r="93" spans="1:46" ht="14.45" customHeight="1" x14ac:dyDescent="0.2">
      <c r="A93" s="815">
        <f>+SUBTOTAL(3,$B$13:B93)</f>
        <v>41</v>
      </c>
      <c r="B93" s="815" t="s">
        <v>463</v>
      </c>
      <c r="C93" s="815" t="s">
        <v>20</v>
      </c>
      <c r="D93" s="819"/>
      <c r="E93" s="821">
        <v>1</v>
      </c>
      <c r="F93" s="822" t="s">
        <v>1821</v>
      </c>
      <c r="G93" s="821" t="s">
        <v>1778</v>
      </c>
      <c r="H93" s="821" t="s">
        <v>439</v>
      </c>
      <c r="I93" s="821" t="s">
        <v>1779</v>
      </c>
      <c r="J93" s="821" t="s">
        <v>1778</v>
      </c>
      <c r="K93" s="821" t="s">
        <v>439</v>
      </c>
      <c r="L93" s="821" t="s">
        <v>1779</v>
      </c>
      <c r="M93" s="821">
        <v>1</v>
      </c>
      <c r="N93" s="821" t="s">
        <v>1780</v>
      </c>
      <c r="O93" s="821" t="s">
        <v>1781</v>
      </c>
      <c r="P93" s="821">
        <v>1</v>
      </c>
      <c r="Q93" s="821">
        <v>1</v>
      </c>
      <c r="R93" s="821">
        <v>1</v>
      </c>
      <c r="S93" s="821">
        <v>1</v>
      </c>
      <c r="T93" s="821"/>
      <c r="U93" s="821"/>
      <c r="V93" s="805"/>
      <c r="W93" s="805"/>
      <c r="X93" s="805"/>
      <c r="Y93" s="805"/>
      <c r="Z93" s="805"/>
      <c r="AA93" s="821"/>
      <c r="AB93" s="821"/>
      <c r="AC93" s="802"/>
      <c r="AD93" s="802"/>
      <c r="AE93" s="802"/>
      <c r="AF93" s="802"/>
      <c r="AG93" s="802"/>
      <c r="AH93" s="802"/>
      <c r="AI93" s="802"/>
      <c r="AJ93" s="802"/>
      <c r="AK93" s="802"/>
      <c r="AL93" s="802"/>
      <c r="AM93" s="802"/>
      <c r="AN93" s="802"/>
      <c r="AO93" s="802"/>
      <c r="AP93" s="802"/>
      <c r="AR93" s="802" t="str">
        <f t="shared" si="4"/>
        <v>DA</v>
      </c>
      <c r="AS93" s="802" t="str">
        <f>+RIGHT(C93,1)</f>
        <v>3</v>
      </c>
      <c r="AT93" s="802" t="str">
        <f t="shared" si="5"/>
        <v>DA+3</v>
      </c>
    </row>
    <row r="94" spans="1:46" ht="14.45" customHeight="1" x14ac:dyDescent="0.2">
      <c r="A94" s="815"/>
      <c r="B94" s="815"/>
      <c r="C94" s="815"/>
      <c r="D94" s="819">
        <v>413.404</v>
      </c>
      <c r="E94" s="818"/>
      <c r="F94" s="818"/>
      <c r="G94" s="818"/>
      <c r="H94" s="818"/>
      <c r="I94" s="818"/>
      <c r="J94" s="818"/>
      <c r="K94" s="818"/>
      <c r="L94" s="818"/>
      <c r="M94" s="818"/>
      <c r="N94" s="805"/>
      <c r="O94" s="805"/>
      <c r="P94" s="805"/>
      <c r="Q94" s="818"/>
      <c r="R94" s="818"/>
      <c r="S94" s="818"/>
      <c r="T94" s="805"/>
      <c r="U94" s="805"/>
      <c r="V94" s="805">
        <f>+ROUND(D94/10,0)-1</f>
        <v>40</v>
      </c>
      <c r="W94" s="805"/>
      <c r="X94" s="805"/>
      <c r="Y94" s="805"/>
      <c r="Z94" s="805">
        <f>V94+Y94</f>
        <v>40</v>
      </c>
      <c r="AA94" s="818"/>
      <c r="AB94" s="821"/>
      <c r="AR94" s="802" t="str">
        <f t="shared" si="4"/>
        <v/>
      </c>
    </row>
    <row r="95" spans="1:46" ht="14.45" customHeight="1" x14ac:dyDescent="0.2">
      <c r="A95" s="815">
        <f>+SUBTOTAL(3,$B$13:B95)</f>
        <v>42</v>
      </c>
      <c r="B95" s="815" t="s">
        <v>154</v>
      </c>
      <c r="C95" s="815" t="s">
        <v>20</v>
      </c>
      <c r="D95" s="819"/>
      <c r="E95" s="821">
        <v>1</v>
      </c>
      <c r="F95" s="822" t="s">
        <v>1822</v>
      </c>
      <c r="G95" s="821" t="s">
        <v>1778</v>
      </c>
      <c r="H95" s="821" t="s">
        <v>439</v>
      </c>
      <c r="I95" s="821" t="s">
        <v>1779</v>
      </c>
      <c r="J95" s="821" t="s">
        <v>1778</v>
      </c>
      <c r="K95" s="821" t="s">
        <v>439</v>
      </c>
      <c r="L95" s="821" t="s">
        <v>1779</v>
      </c>
      <c r="M95" s="821">
        <v>1</v>
      </c>
      <c r="N95" s="821" t="s">
        <v>1780</v>
      </c>
      <c r="O95" s="821" t="s">
        <v>1781</v>
      </c>
      <c r="P95" s="821">
        <v>1</v>
      </c>
      <c r="Q95" s="821">
        <v>1</v>
      </c>
      <c r="R95" s="821">
        <v>1</v>
      </c>
      <c r="S95" s="821">
        <v>1</v>
      </c>
      <c r="T95" s="821"/>
      <c r="U95" s="821"/>
      <c r="V95" s="805"/>
      <c r="W95" s="805"/>
      <c r="X95" s="805"/>
      <c r="Y95" s="805"/>
      <c r="Z95" s="805"/>
      <c r="AA95" s="821"/>
      <c r="AB95" s="821"/>
      <c r="AC95" s="802"/>
      <c r="AD95" s="802"/>
      <c r="AE95" s="802"/>
      <c r="AF95" s="802"/>
      <c r="AG95" s="802"/>
      <c r="AH95" s="802"/>
      <c r="AI95" s="802"/>
      <c r="AJ95" s="802"/>
      <c r="AK95" s="802"/>
      <c r="AL95" s="802"/>
      <c r="AM95" s="802"/>
      <c r="AN95" s="802"/>
      <c r="AO95" s="802"/>
      <c r="AP95" s="802"/>
      <c r="AR95" s="802" t="str">
        <f t="shared" si="4"/>
        <v>DA</v>
      </c>
      <c r="AS95" s="802" t="str">
        <f>+RIGHT(C95,1)</f>
        <v>3</v>
      </c>
      <c r="AT95" s="802" t="str">
        <f t="shared" si="5"/>
        <v>DA+3</v>
      </c>
    </row>
    <row r="96" spans="1:46" ht="14.45" customHeight="1" x14ac:dyDescent="0.2">
      <c r="A96" s="815"/>
      <c r="B96" s="815"/>
      <c r="C96" s="815"/>
      <c r="D96" s="819">
        <v>402.6</v>
      </c>
      <c r="E96" s="818"/>
      <c r="F96" s="818"/>
      <c r="G96" s="818"/>
      <c r="H96" s="818"/>
      <c r="I96" s="818"/>
      <c r="J96" s="818"/>
      <c r="K96" s="818"/>
      <c r="L96" s="818"/>
      <c r="M96" s="818"/>
      <c r="N96" s="805"/>
      <c r="O96" s="805"/>
      <c r="P96" s="805"/>
      <c r="Q96" s="818"/>
      <c r="R96" s="818"/>
      <c r="S96" s="818"/>
      <c r="T96" s="805"/>
      <c r="U96" s="805"/>
      <c r="V96" s="805">
        <f>+ROUND(D96/10,0)-1</f>
        <v>39</v>
      </c>
      <c r="W96" s="805"/>
      <c r="X96" s="805"/>
      <c r="Y96" s="805"/>
      <c r="Z96" s="805">
        <f>V96+Y96</f>
        <v>39</v>
      </c>
      <c r="AA96" s="818"/>
      <c r="AB96" s="821"/>
      <c r="AR96" s="802" t="str">
        <f t="shared" si="4"/>
        <v/>
      </c>
    </row>
    <row r="97" spans="1:46" ht="14.45" customHeight="1" x14ac:dyDescent="0.2">
      <c r="A97" s="815">
        <f>+SUBTOTAL(3,$B$13:B97)</f>
        <v>43</v>
      </c>
      <c r="B97" s="815" t="s">
        <v>155</v>
      </c>
      <c r="C97" s="815" t="s">
        <v>231</v>
      </c>
      <c r="D97" s="819"/>
      <c r="E97" s="821">
        <v>1</v>
      </c>
      <c r="F97" s="822" t="s">
        <v>1823</v>
      </c>
      <c r="G97" s="821" t="s">
        <v>1778</v>
      </c>
      <c r="H97" s="821" t="s">
        <v>439</v>
      </c>
      <c r="I97" s="821" t="s">
        <v>1779</v>
      </c>
      <c r="J97" s="821" t="s">
        <v>1778</v>
      </c>
      <c r="K97" s="821" t="s">
        <v>439</v>
      </c>
      <c r="L97" s="821" t="s">
        <v>1779</v>
      </c>
      <c r="M97" s="821">
        <v>1</v>
      </c>
      <c r="N97" s="821" t="s">
        <v>1780</v>
      </c>
      <c r="O97" s="821" t="s">
        <v>1781</v>
      </c>
      <c r="P97" s="821">
        <v>1</v>
      </c>
      <c r="Q97" s="821">
        <v>1</v>
      </c>
      <c r="R97" s="821">
        <v>1</v>
      </c>
      <c r="S97" s="821">
        <v>1</v>
      </c>
      <c r="T97" s="821"/>
      <c r="U97" s="821"/>
      <c r="V97" s="805"/>
      <c r="W97" s="805"/>
      <c r="X97" s="805"/>
      <c r="Y97" s="805"/>
      <c r="Z97" s="805"/>
      <c r="AA97" s="821"/>
      <c r="AB97" s="821"/>
      <c r="AC97" s="802"/>
      <c r="AD97" s="802"/>
      <c r="AE97" s="802"/>
      <c r="AF97" s="802"/>
      <c r="AG97" s="802"/>
      <c r="AH97" s="802"/>
      <c r="AI97" s="802"/>
      <c r="AJ97" s="802"/>
      <c r="AK97" s="802"/>
      <c r="AL97" s="802"/>
      <c r="AM97" s="802"/>
      <c r="AN97" s="802"/>
      <c r="AO97" s="802"/>
      <c r="AP97" s="802"/>
      <c r="AR97" s="802" t="str">
        <f t="shared" si="4"/>
        <v>DA</v>
      </c>
      <c r="AS97" s="802" t="str">
        <f>+RIGHT(C97,1)</f>
        <v>0</v>
      </c>
      <c r="AT97" s="802" t="str">
        <f t="shared" si="5"/>
        <v>DA+0</v>
      </c>
    </row>
    <row r="98" spans="1:46" ht="14.45" customHeight="1" x14ac:dyDescent="0.2">
      <c r="A98" s="815"/>
      <c r="B98" s="815"/>
      <c r="C98" s="815"/>
      <c r="D98" s="819">
        <v>372.1</v>
      </c>
      <c r="E98" s="818"/>
      <c r="F98" s="818"/>
      <c r="G98" s="818"/>
      <c r="H98" s="818"/>
      <c r="I98" s="818"/>
      <c r="J98" s="818"/>
      <c r="K98" s="818"/>
      <c r="L98" s="818"/>
      <c r="M98" s="818"/>
      <c r="N98" s="805"/>
      <c r="O98" s="805"/>
      <c r="P98" s="805"/>
      <c r="Q98" s="818"/>
      <c r="R98" s="818"/>
      <c r="S98" s="818"/>
      <c r="T98" s="805"/>
      <c r="U98" s="805"/>
      <c r="V98" s="805">
        <f>+ROUND(D98/10,0)-1</f>
        <v>36</v>
      </c>
      <c r="W98" s="805"/>
      <c r="X98" s="805"/>
      <c r="Y98" s="805"/>
      <c r="Z98" s="805">
        <f>V98+Y98</f>
        <v>36</v>
      </c>
      <c r="AA98" s="818"/>
      <c r="AB98" s="821"/>
      <c r="AR98" s="802" t="str">
        <f t="shared" si="4"/>
        <v/>
      </c>
    </row>
    <row r="99" spans="1:46" s="824" customFormat="1" ht="14.45" customHeight="1" x14ac:dyDescent="0.2">
      <c r="A99" s="815">
        <f>+SUBTOTAL(3,$B$13:B99)</f>
        <v>44</v>
      </c>
      <c r="B99" s="815" t="s">
        <v>464</v>
      </c>
      <c r="C99" s="815" t="s">
        <v>231</v>
      </c>
      <c r="D99" s="819"/>
      <c r="E99" s="823">
        <v>1</v>
      </c>
      <c r="F99" s="822" t="s">
        <v>1824</v>
      </c>
      <c r="G99" s="821" t="s">
        <v>1778</v>
      </c>
      <c r="H99" s="821" t="s">
        <v>439</v>
      </c>
      <c r="I99" s="821" t="s">
        <v>1779</v>
      </c>
      <c r="J99" s="821" t="s">
        <v>1778</v>
      </c>
      <c r="K99" s="821" t="s">
        <v>439</v>
      </c>
      <c r="L99" s="821" t="s">
        <v>1779</v>
      </c>
      <c r="M99" s="823">
        <v>1</v>
      </c>
      <c r="N99" s="821" t="s">
        <v>1780</v>
      </c>
      <c r="O99" s="821" t="s">
        <v>1781</v>
      </c>
      <c r="P99" s="821">
        <v>1</v>
      </c>
      <c r="Q99" s="823">
        <v>1</v>
      </c>
      <c r="R99" s="821">
        <v>1</v>
      </c>
      <c r="S99" s="821">
        <v>1</v>
      </c>
      <c r="T99" s="821"/>
      <c r="U99" s="821"/>
      <c r="V99" s="805"/>
      <c r="W99" s="805"/>
      <c r="X99" s="805"/>
      <c r="Y99" s="805"/>
      <c r="Z99" s="805"/>
      <c r="AA99" s="821"/>
      <c r="AB99" s="821"/>
      <c r="AC99" s="802"/>
      <c r="AD99" s="802"/>
      <c r="AE99" s="802"/>
      <c r="AF99" s="802"/>
      <c r="AG99" s="802"/>
      <c r="AH99" s="802"/>
      <c r="AI99" s="802"/>
      <c r="AJ99" s="802"/>
      <c r="AK99" s="802"/>
      <c r="AL99" s="802"/>
      <c r="AM99" s="802"/>
      <c r="AN99" s="802"/>
      <c r="AO99" s="802"/>
      <c r="AP99" s="802"/>
      <c r="AR99" s="802" t="str">
        <f t="shared" si="4"/>
        <v>DA</v>
      </c>
      <c r="AS99" s="802" t="str">
        <f>+RIGHT(C99,1)</f>
        <v>0</v>
      </c>
      <c r="AT99" s="825" t="str">
        <f t="shared" si="5"/>
        <v>DA+0</v>
      </c>
    </row>
    <row r="100" spans="1:46" s="824" customFormat="1" ht="14.45" customHeight="1" x14ac:dyDescent="0.2">
      <c r="A100" s="815"/>
      <c r="B100" s="815"/>
      <c r="C100" s="815"/>
      <c r="D100" s="819">
        <v>457.7</v>
      </c>
      <c r="E100" s="826"/>
      <c r="F100" s="818"/>
      <c r="G100" s="826"/>
      <c r="H100" s="826"/>
      <c r="I100" s="826"/>
      <c r="J100" s="826"/>
      <c r="K100" s="826"/>
      <c r="L100" s="826"/>
      <c r="M100" s="826"/>
      <c r="N100" s="827"/>
      <c r="O100" s="827"/>
      <c r="P100" s="827"/>
      <c r="Q100" s="826"/>
      <c r="R100" s="826"/>
      <c r="S100" s="826"/>
      <c r="T100" s="827">
        <v>1</v>
      </c>
      <c r="U100" s="827"/>
      <c r="V100" s="805">
        <f>+ROUND(D100/10,0)-1</f>
        <v>45</v>
      </c>
      <c r="W100" s="805"/>
      <c r="X100" s="805"/>
      <c r="Y100" s="805"/>
      <c r="Z100" s="805">
        <f>V100+Y100</f>
        <v>45</v>
      </c>
      <c r="AA100" s="826"/>
      <c r="AB100" s="821"/>
      <c r="AR100" s="802" t="str">
        <f t="shared" si="4"/>
        <v/>
      </c>
      <c r="AS100" s="825"/>
      <c r="AT100" s="825"/>
    </row>
    <row r="101" spans="1:46" s="836" customFormat="1" x14ac:dyDescent="0.2">
      <c r="A101" s="829">
        <f>+SUBTOTAL(3,$B$13:B101)</f>
        <v>45</v>
      </c>
      <c r="B101" s="830" t="s">
        <v>45</v>
      </c>
      <c r="C101" s="829" t="s">
        <v>650</v>
      </c>
      <c r="D101" s="832"/>
      <c r="E101" s="831">
        <v>1</v>
      </c>
      <c r="F101" s="822" t="s">
        <v>1825</v>
      </c>
      <c r="G101" s="821" t="s">
        <v>1778</v>
      </c>
      <c r="H101" s="821" t="s">
        <v>439</v>
      </c>
      <c r="I101" s="821" t="s">
        <v>1779</v>
      </c>
      <c r="J101" s="821" t="s">
        <v>1778</v>
      </c>
      <c r="K101" s="821" t="s">
        <v>439</v>
      </c>
      <c r="L101" s="821" t="s">
        <v>1779</v>
      </c>
      <c r="M101" s="831">
        <v>1</v>
      </c>
      <c r="N101" s="821" t="s">
        <v>1780</v>
      </c>
      <c r="O101" s="821" t="s">
        <v>1781</v>
      </c>
      <c r="P101" s="821">
        <v>1</v>
      </c>
      <c r="Q101" s="831">
        <v>1</v>
      </c>
      <c r="R101" s="831">
        <v>1</v>
      </c>
      <c r="S101" s="833"/>
      <c r="T101" s="834"/>
      <c r="U101" s="835">
        <v>1</v>
      </c>
      <c r="V101" s="805"/>
      <c r="W101" s="805"/>
      <c r="X101" s="805"/>
      <c r="Y101" s="805"/>
      <c r="Z101" s="805"/>
      <c r="AA101" s="834">
        <v>1</v>
      </c>
      <c r="AB101" s="821">
        <f>+VLOOKUP(LEFT(C101,2),$AE$2:$AF$5,2,FALSE)</f>
        <v>9.2550000000000008</v>
      </c>
      <c r="AR101" s="837" t="str">
        <f t="shared" si="4"/>
        <v>DD</v>
      </c>
      <c r="AS101" s="837" t="str">
        <f>+RIGHT(C101,2)</f>
        <v>18</v>
      </c>
      <c r="AT101" s="837" t="str">
        <f t="shared" si="5"/>
        <v>DD+18</v>
      </c>
    </row>
    <row r="102" spans="1:46" s="824" customFormat="1" x14ac:dyDescent="0.2">
      <c r="A102" s="815"/>
      <c r="B102" s="815"/>
      <c r="C102" s="815"/>
      <c r="D102" s="819">
        <v>233.1</v>
      </c>
      <c r="E102" s="826"/>
      <c r="F102" s="818"/>
      <c r="G102" s="826"/>
      <c r="H102" s="826"/>
      <c r="I102" s="826"/>
      <c r="J102" s="826"/>
      <c r="K102" s="826"/>
      <c r="L102" s="826"/>
      <c r="M102" s="826"/>
      <c r="N102" s="827"/>
      <c r="O102" s="827"/>
      <c r="P102" s="827"/>
      <c r="Q102" s="826"/>
      <c r="R102" s="826"/>
      <c r="S102" s="826"/>
      <c r="T102" s="827">
        <v>1</v>
      </c>
      <c r="U102" s="827"/>
      <c r="V102" s="805">
        <f>+ROUND(D102/15,0)-1</f>
        <v>15</v>
      </c>
      <c r="W102" s="805"/>
      <c r="X102" s="805"/>
      <c r="Y102" s="805"/>
      <c r="Z102" s="805">
        <f>V102+Y102</f>
        <v>15</v>
      </c>
      <c r="AA102" s="826"/>
      <c r="AB102" s="821"/>
      <c r="AR102" s="802" t="str">
        <f t="shared" si="4"/>
        <v/>
      </c>
      <c r="AS102" s="825"/>
      <c r="AT102" s="825"/>
    </row>
    <row r="103" spans="1:46" s="836" customFormat="1" x14ac:dyDescent="0.2">
      <c r="A103" s="829">
        <f>+SUBTOTAL(3,$B$13:B103)</f>
        <v>46</v>
      </c>
      <c r="B103" s="830" t="s">
        <v>46</v>
      </c>
      <c r="C103" s="829" t="s">
        <v>651</v>
      </c>
      <c r="D103" s="832"/>
      <c r="E103" s="831">
        <v>1</v>
      </c>
      <c r="F103" s="822" t="s">
        <v>1826</v>
      </c>
      <c r="G103" s="821" t="s">
        <v>1778</v>
      </c>
      <c r="H103" s="821" t="s">
        <v>439</v>
      </c>
      <c r="I103" s="821" t="s">
        <v>1779</v>
      </c>
      <c r="J103" s="821" t="s">
        <v>1778</v>
      </c>
      <c r="K103" s="821" t="s">
        <v>439</v>
      </c>
      <c r="L103" s="821" t="s">
        <v>1779</v>
      </c>
      <c r="M103" s="831">
        <v>1</v>
      </c>
      <c r="N103" s="821" t="s">
        <v>1780</v>
      </c>
      <c r="O103" s="821" t="s">
        <v>1781</v>
      </c>
      <c r="P103" s="821">
        <v>1</v>
      </c>
      <c r="Q103" s="831">
        <v>1</v>
      </c>
      <c r="R103" s="831">
        <v>1</v>
      </c>
      <c r="S103" s="833"/>
      <c r="T103" s="834"/>
      <c r="U103" s="835">
        <v>1</v>
      </c>
      <c r="V103" s="805"/>
      <c r="W103" s="805"/>
      <c r="X103" s="805"/>
      <c r="Y103" s="805"/>
      <c r="Z103" s="805"/>
      <c r="AA103" s="834">
        <v>1</v>
      </c>
      <c r="AB103" s="821">
        <f>+VLOOKUP(LEFT(C103,2),$AE$2:$AF$5,2,FALSE)</f>
        <v>9.2550000000000008</v>
      </c>
      <c r="AR103" s="837" t="str">
        <f t="shared" si="4"/>
        <v>DD</v>
      </c>
      <c r="AS103" s="837" t="str">
        <f>+RIGHT(C103,2)</f>
        <v>25</v>
      </c>
      <c r="AT103" s="837" t="str">
        <f t="shared" si="5"/>
        <v>DD+25</v>
      </c>
    </row>
    <row r="104" spans="1:46" s="824" customFormat="1" ht="14.45" customHeight="1" x14ac:dyDescent="0.2">
      <c r="A104" s="815"/>
      <c r="B104" s="815"/>
      <c r="C104" s="815"/>
      <c r="D104" s="819">
        <v>443.7</v>
      </c>
      <c r="E104" s="826"/>
      <c r="F104" s="818"/>
      <c r="G104" s="826"/>
      <c r="H104" s="826"/>
      <c r="I104" s="826"/>
      <c r="J104" s="826"/>
      <c r="K104" s="826"/>
      <c r="L104" s="826"/>
      <c r="M104" s="826"/>
      <c r="N104" s="827"/>
      <c r="O104" s="827"/>
      <c r="P104" s="827"/>
      <c r="Q104" s="826"/>
      <c r="R104" s="826"/>
      <c r="S104" s="826"/>
      <c r="T104" s="827">
        <v>1</v>
      </c>
      <c r="U104" s="827"/>
      <c r="V104" s="805">
        <f t="shared" ref="V104" si="6">+ROUND(D104/15,0)-1</f>
        <v>29</v>
      </c>
      <c r="W104" s="805"/>
      <c r="X104" s="805"/>
      <c r="Y104" s="805"/>
      <c r="Z104" s="805">
        <f t="shared" ref="Z104" si="7">V104+Y104</f>
        <v>29</v>
      </c>
      <c r="AA104" s="826"/>
      <c r="AB104" s="821"/>
      <c r="AR104" s="802" t="str">
        <f t="shared" si="4"/>
        <v/>
      </c>
      <c r="AS104" s="825"/>
      <c r="AT104" s="825"/>
    </row>
    <row r="105" spans="1:46" s="824" customFormat="1" ht="14.45" customHeight="1" x14ac:dyDescent="0.2">
      <c r="A105" s="815">
        <f>+SUBTOTAL(3,$B$13:B105)</f>
        <v>47</v>
      </c>
      <c r="B105" s="815" t="s">
        <v>465</v>
      </c>
      <c r="C105" s="815" t="s">
        <v>231</v>
      </c>
      <c r="D105" s="819"/>
      <c r="E105" s="823">
        <v>1</v>
      </c>
      <c r="F105" s="822" t="s">
        <v>1827</v>
      </c>
      <c r="G105" s="821" t="s">
        <v>1778</v>
      </c>
      <c r="H105" s="821" t="s">
        <v>439</v>
      </c>
      <c r="I105" s="821" t="s">
        <v>1779</v>
      </c>
      <c r="J105" s="821" t="s">
        <v>1778</v>
      </c>
      <c r="K105" s="821" t="s">
        <v>439</v>
      </c>
      <c r="L105" s="821" t="s">
        <v>1779</v>
      </c>
      <c r="M105" s="823">
        <v>1</v>
      </c>
      <c r="N105" s="821" t="s">
        <v>1780</v>
      </c>
      <c r="O105" s="821" t="s">
        <v>1781</v>
      </c>
      <c r="P105" s="821">
        <v>1</v>
      </c>
      <c r="Q105" s="823">
        <v>1</v>
      </c>
      <c r="R105" s="821">
        <v>1</v>
      </c>
      <c r="S105" s="821">
        <v>1</v>
      </c>
      <c r="T105" s="821"/>
      <c r="U105" s="821"/>
      <c r="V105" s="805"/>
      <c r="W105" s="805"/>
      <c r="X105" s="805"/>
      <c r="Y105" s="805"/>
      <c r="Z105" s="805"/>
      <c r="AA105" s="821"/>
      <c r="AB105" s="821"/>
      <c r="AC105" s="802"/>
      <c r="AD105" s="802"/>
      <c r="AE105" s="802"/>
      <c r="AF105" s="802"/>
      <c r="AG105" s="802"/>
      <c r="AH105" s="802"/>
      <c r="AI105" s="802"/>
      <c r="AJ105" s="802"/>
      <c r="AK105" s="802"/>
      <c r="AL105" s="802"/>
      <c r="AM105" s="802"/>
      <c r="AN105" s="802"/>
      <c r="AO105" s="802"/>
      <c r="AP105" s="802"/>
      <c r="AR105" s="802" t="str">
        <f t="shared" si="4"/>
        <v>DA</v>
      </c>
      <c r="AS105" s="802" t="str">
        <f>+RIGHT(C105,1)</f>
        <v>0</v>
      </c>
      <c r="AT105" s="825" t="str">
        <f t="shared" si="5"/>
        <v>DA+0</v>
      </c>
    </row>
    <row r="106" spans="1:46" ht="14.45" customHeight="1" x14ac:dyDescent="0.2">
      <c r="A106" s="815"/>
      <c r="B106" s="815"/>
      <c r="C106" s="815"/>
      <c r="D106" s="819">
        <v>383.2</v>
      </c>
      <c r="E106" s="818"/>
      <c r="F106" s="818"/>
      <c r="G106" s="818"/>
      <c r="H106" s="818"/>
      <c r="I106" s="818"/>
      <c r="J106" s="818"/>
      <c r="K106" s="818"/>
      <c r="L106" s="818"/>
      <c r="M106" s="818"/>
      <c r="N106" s="805"/>
      <c r="O106" s="805"/>
      <c r="P106" s="805"/>
      <c r="Q106" s="818"/>
      <c r="R106" s="818"/>
      <c r="S106" s="818"/>
      <c r="T106" s="805"/>
      <c r="U106" s="805"/>
      <c r="V106" s="805">
        <f t="shared" ref="V106" si="8">+ROUND(D106/15,0)-1</f>
        <v>25</v>
      </c>
      <c r="W106" s="805"/>
      <c r="X106" s="805"/>
      <c r="Y106" s="805"/>
      <c r="Z106" s="805">
        <f t="shared" ref="Z106" si="9">V106+Y106</f>
        <v>25</v>
      </c>
      <c r="AA106" s="818"/>
      <c r="AB106" s="821"/>
      <c r="AR106" s="802" t="str">
        <f t="shared" si="4"/>
        <v/>
      </c>
    </row>
    <row r="107" spans="1:46" ht="14.45" customHeight="1" x14ac:dyDescent="0.2">
      <c r="A107" s="815">
        <f>+SUBTOTAL(3,$B$13:B107)</f>
        <v>48</v>
      </c>
      <c r="B107" s="815" t="s">
        <v>466</v>
      </c>
      <c r="C107" s="815" t="s">
        <v>231</v>
      </c>
      <c r="D107" s="819"/>
      <c r="E107" s="821">
        <v>1</v>
      </c>
      <c r="F107" s="822" t="s">
        <v>1828</v>
      </c>
      <c r="G107" s="821" t="s">
        <v>1778</v>
      </c>
      <c r="H107" s="821" t="s">
        <v>439</v>
      </c>
      <c r="I107" s="821" t="s">
        <v>1779</v>
      </c>
      <c r="J107" s="821" t="s">
        <v>1778</v>
      </c>
      <c r="K107" s="821" t="s">
        <v>439</v>
      </c>
      <c r="L107" s="821" t="s">
        <v>1779</v>
      </c>
      <c r="M107" s="821">
        <v>1</v>
      </c>
      <c r="N107" s="821" t="s">
        <v>1780</v>
      </c>
      <c r="O107" s="821" t="s">
        <v>1781</v>
      </c>
      <c r="P107" s="821">
        <v>1</v>
      </c>
      <c r="Q107" s="821">
        <v>1</v>
      </c>
      <c r="R107" s="821">
        <v>1</v>
      </c>
      <c r="S107" s="821">
        <v>1</v>
      </c>
      <c r="T107" s="821"/>
      <c r="U107" s="821"/>
      <c r="V107" s="805"/>
      <c r="W107" s="805"/>
      <c r="X107" s="805"/>
      <c r="Y107" s="805"/>
      <c r="Z107" s="805"/>
      <c r="AA107" s="821"/>
      <c r="AB107" s="821"/>
      <c r="AC107" s="802"/>
      <c r="AD107" s="802"/>
      <c r="AE107" s="802"/>
      <c r="AF107" s="802"/>
      <c r="AG107" s="802"/>
      <c r="AH107" s="802"/>
      <c r="AI107" s="802"/>
      <c r="AJ107" s="802"/>
      <c r="AK107" s="802"/>
      <c r="AL107" s="802"/>
      <c r="AM107" s="802"/>
      <c r="AN107" s="802"/>
      <c r="AO107" s="802"/>
      <c r="AP107" s="802"/>
      <c r="AR107" s="802" t="str">
        <f t="shared" si="4"/>
        <v>DA</v>
      </c>
      <c r="AS107" s="802" t="str">
        <f>+RIGHT(C107,1)</f>
        <v>0</v>
      </c>
      <c r="AT107" s="802" t="str">
        <f t="shared" si="5"/>
        <v>DA+0</v>
      </c>
    </row>
    <row r="108" spans="1:46" ht="14.45" customHeight="1" x14ac:dyDescent="0.2">
      <c r="A108" s="815"/>
      <c r="B108" s="815"/>
      <c r="C108" s="815"/>
      <c r="D108" s="819">
        <v>398.6</v>
      </c>
      <c r="E108" s="818"/>
      <c r="F108" s="818"/>
      <c r="G108" s="818"/>
      <c r="H108" s="818"/>
      <c r="I108" s="818"/>
      <c r="J108" s="818"/>
      <c r="K108" s="818"/>
      <c r="L108" s="818"/>
      <c r="M108" s="818"/>
      <c r="N108" s="805"/>
      <c r="O108" s="805"/>
      <c r="P108" s="805"/>
      <c r="Q108" s="818"/>
      <c r="R108" s="818"/>
      <c r="S108" s="818"/>
      <c r="T108" s="805"/>
      <c r="U108" s="805"/>
      <c r="V108" s="805">
        <f t="shared" ref="V108" si="10">+ROUND(D108/15,0)-1</f>
        <v>26</v>
      </c>
      <c r="W108" s="805"/>
      <c r="X108" s="805"/>
      <c r="Y108" s="805"/>
      <c r="Z108" s="805">
        <f t="shared" ref="Z108" si="11">V108+Y108</f>
        <v>26</v>
      </c>
      <c r="AA108" s="818"/>
      <c r="AB108" s="821"/>
      <c r="AR108" s="802" t="str">
        <f t="shared" si="4"/>
        <v/>
      </c>
    </row>
    <row r="109" spans="1:46" ht="14.45" customHeight="1" x14ac:dyDescent="0.2">
      <c r="A109" s="815">
        <f>+SUBTOTAL(3,$B$13:B109)</f>
        <v>49</v>
      </c>
      <c r="B109" s="815" t="s">
        <v>156</v>
      </c>
      <c r="C109" s="815" t="s">
        <v>231</v>
      </c>
      <c r="D109" s="819"/>
      <c r="E109" s="821">
        <v>1</v>
      </c>
      <c r="F109" s="822" t="s">
        <v>1829</v>
      </c>
      <c r="G109" s="821" t="s">
        <v>1778</v>
      </c>
      <c r="H109" s="821" t="s">
        <v>439</v>
      </c>
      <c r="I109" s="821" t="s">
        <v>1779</v>
      </c>
      <c r="J109" s="821" t="s">
        <v>1778</v>
      </c>
      <c r="K109" s="821" t="s">
        <v>439</v>
      </c>
      <c r="L109" s="821" t="s">
        <v>1779</v>
      </c>
      <c r="M109" s="821">
        <v>1</v>
      </c>
      <c r="N109" s="821" t="s">
        <v>1780</v>
      </c>
      <c r="O109" s="821" t="s">
        <v>1781</v>
      </c>
      <c r="P109" s="821">
        <v>1</v>
      </c>
      <c r="Q109" s="821">
        <v>1</v>
      </c>
      <c r="R109" s="821">
        <v>1</v>
      </c>
      <c r="S109" s="821">
        <v>1</v>
      </c>
      <c r="T109" s="821"/>
      <c r="U109" s="821"/>
      <c r="V109" s="805"/>
      <c r="W109" s="805"/>
      <c r="X109" s="805"/>
      <c r="Y109" s="805"/>
      <c r="Z109" s="805"/>
      <c r="AA109" s="821"/>
      <c r="AB109" s="821"/>
      <c r="AC109" s="802"/>
      <c r="AD109" s="802"/>
      <c r="AE109" s="802"/>
      <c r="AF109" s="802"/>
      <c r="AG109" s="802"/>
      <c r="AH109" s="802"/>
      <c r="AI109" s="802"/>
      <c r="AJ109" s="802"/>
      <c r="AK109" s="802"/>
      <c r="AL109" s="802"/>
      <c r="AM109" s="802"/>
      <c r="AN109" s="802"/>
      <c r="AO109" s="802"/>
      <c r="AP109" s="802"/>
      <c r="AR109" s="802" t="str">
        <f t="shared" si="4"/>
        <v>DA</v>
      </c>
      <c r="AS109" s="802" t="str">
        <f>+RIGHT(C109,1)</f>
        <v>0</v>
      </c>
      <c r="AT109" s="802" t="str">
        <f t="shared" si="5"/>
        <v>DA+0</v>
      </c>
    </row>
    <row r="110" spans="1:46" ht="14.45" customHeight="1" x14ac:dyDescent="0.2">
      <c r="A110" s="815"/>
      <c r="B110" s="815"/>
      <c r="C110" s="815"/>
      <c r="D110" s="819">
        <v>410.7</v>
      </c>
      <c r="E110" s="818"/>
      <c r="F110" s="818"/>
      <c r="G110" s="818"/>
      <c r="H110" s="818"/>
      <c r="I110" s="818"/>
      <c r="J110" s="818"/>
      <c r="K110" s="818"/>
      <c r="L110" s="818"/>
      <c r="M110" s="818"/>
      <c r="N110" s="805"/>
      <c r="O110" s="805"/>
      <c r="P110" s="805"/>
      <c r="Q110" s="818"/>
      <c r="R110" s="818"/>
      <c r="S110" s="818"/>
      <c r="T110" s="805"/>
      <c r="U110" s="805"/>
      <c r="V110" s="805">
        <f t="shared" ref="V110" si="12">+ROUND(D110/15,0)-1</f>
        <v>26</v>
      </c>
      <c r="W110" s="805"/>
      <c r="X110" s="805"/>
      <c r="Y110" s="805"/>
      <c r="Z110" s="805">
        <f t="shared" ref="Z110" si="13">V110+Y110</f>
        <v>26</v>
      </c>
      <c r="AA110" s="818"/>
      <c r="AB110" s="821"/>
      <c r="AR110" s="802" t="str">
        <f t="shared" si="4"/>
        <v/>
      </c>
    </row>
    <row r="111" spans="1:46" ht="14.45" customHeight="1" x14ac:dyDescent="0.2">
      <c r="A111" s="815">
        <f>+SUBTOTAL(3,$B$13:B111)</f>
        <v>50</v>
      </c>
      <c r="B111" s="815" t="s">
        <v>467</v>
      </c>
      <c r="C111" s="815" t="s">
        <v>20</v>
      </c>
      <c r="D111" s="819"/>
      <c r="E111" s="821">
        <v>1</v>
      </c>
      <c r="F111" s="822" t="s">
        <v>1830</v>
      </c>
      <c r="G111" s="821" t="s">
        <v>1778</v>
      </c>
      <c r="H111" s="821" t="s">
        <v>439</v>
      </c>
      <c r="I111" s="821" t="s">
        <v>1779</v>
      </c>
      <c r="J111" s="821" t="s">
        <v>1778</v>
      </c>
      <c r="K111" s="821" t="s">
        <v>439</v>
      </c>
      <c r="L111" s="821" t="s">
        <v>1779</v>
      </c>
      <c r="M111" s="821">
        <v>1</v>
      </c>
      <c r="N111" s="821" t="s">
        <v>1780</v>
      </c>
      <c r="O111" s="821" t="s">
        <v>1781</v>
      </c>
      <c r="P111" s="821">
        <v>1</v>
      </c>
      <c r="Q111" s="821">
        <v>1</v>
      </c>
      <c r="R111" s="821">
        <v>1</v>
      </c>
      <c r="S111" s="821">
        <v>1</v>
      </c>
      <c r="T111" s="821"/>
      <c r="U111" s="821"/>
      <c r="V111" s="805"/>
      <c r="W111" s="805"/>
      <c r="X111" s="805"/>
      <c r="Y111" s="805"/>
      <c r="Z111" s="805"/>
      <c r="AA111" s="821"/>
      <c r="AB111" s="821"/>
      <c r="AC111" s="802"/>
      <c r="AD111" s="802"/>
      <c r="AE111" s="802"/>
      <c r="AF111" s="802"/>
      <c r="AG111" s="802"/>
      <c r="AH111" s="802"/>
      <c r="AI111" s="802"/>
      <c r="AJ111" s="802"/>
      <c r="AK111" s="802"/>
      <c r="AL111" s="802"/>
      <c r="AM111" s="802"/>
      <c r="AN111" s="802"/>
      <c r="AO111" s="802"/>
      <c r="AP111" s="802"/>
      <c r="AR111" s="802" t="str">
        <f t="shared" si="4"/>
        <v>DA</v>
      </c>
      <c r="AS111" s="802" t="str">
        <f>+RIGHT(C111,1)</f>
        <v>3</v>
      </c>
      <c r="AT111" s="802" t="str">
        <f t="shared" si="5"/>
        <v>DA+3</v>
      </c>
    </row>
    <row r="112" spans="1:46" ht="14.45" customHeight="1" x14ac:dyDescent="0.2">
      <c r="A112" s="815"/>
      <c r="B112" s="815"/>
      <c r="C112" s="815"/>
      <c r="D112" s="819">
        <v>416.2</v>
      </c>
      <c r="E112" s="818"/>
      <c r="F112" s="818"/>
      <c r="G112" s="818"/>
      <c r="H112" s="818"/>
      <c r="I112" s="818"/>
      <c r="J112" s="818"/>
      <c r="K112" s="818"/>
      <c r="L112" s="818"/>
      <c r="M112" s="818"/>
      <c r="N112" s="805"/>
      <c r="O112" s="805"/>
      <c r="P112" s="805"/>
      <c r="Q112" s="818"/>
      <c r="R112" s="818"/>
      <c r="S112" s="818"/>
      <c r="T112" s="805"/>
      <c r="U112" s="805"/>
      <c r="V112" s="805">
        <f t="shared" ref="V112" si="14">+ROUND(D112/15,0)-1</f>
        <v>27</v>
      </c>
      <c r="W112" s="805"/>
      <c r="X112" s="805"/>
      <c r="Y112" s="805"/>
      <c r="Z112" s="805">
        <f t="shared" ref="Z112" si="15">V112+Y112</f>
        <v>27</v>
      </c>
      <c r="AA112" s="818"/>
      <c r="AB112" s="821"/>
      <c r="AR112" s="802" t="str">
        <f t="shared" si="4"/>
        <v/>
      </c>
    </row>
    <row r="113" spans="1:46" ht="14.45" customHeight="1" x14ac:dyDescent="0.2">
      <c r="A113" s="815">
        <f>+SUBTOTAL(3,$B$13:B113)</f>
        <v>51</v>
      </c>
      <c r="B113" s="815" t="s">
        <v>157</v>
      </c>
      <c r="C113" s="815" t="s">
        <v>20</v>
      </c>
      <c r="D113" s="819"/>
      <c r="E113" s="821">
        <v>1</v>
      </c>
      <c r="F113" s="822" t="s">
        <v>1831</v>
      </c>
      <c r="G113" s="821" t="s">
        <v>1778</v>
      </c>
      <c r="H113" s="821" t="s">
        <v>439</v>
      </c>
      <c r="I113" s="821" t="s">
        <v>1779</v>
      </c>
      <c r="J113" s="821" t="s">
        <v>1778</v>
      </c>
      <c r="K113" s="821" t="s">
        <v>439</v>
      </c>
      <c r="L113" s="821" t="s">
        <v>1779</v>
      </c>
      <c r="M113" s="821">
        <v>1</v>
      </c>
      <c r="N113" s="821" t="s">
        <v>1780</v>
      </c>
      <c r="O113" s="821" t="s">
        <v>1781</v>
      </c>
      <c r="P113" s="821">
        <v>1</v>
      </c>
      <c r="Q113" s="821">
        <v>1</v>
      </c>
      <c r="R113" s="821">
        <v>1</v>
      </c>
      <c r="S113" s="821">
        <v>1</v>
      </c>
      <c r="T113" s="821"/>
      <c r="U113" s="821"/>
      <c r="V113" s="805"/>
      <c r="W113" s="805"/>
      <c r="X113" s="805"/>
      <c r="Y113" s="805"/>
      <c r="Z113" s="805"/>
      <c r="AA113" s="821"/>
      <c r="AB113" s="821"/>
      <c r="AC113" s="802"/>
      <c r="AD113" s="802"/>
      <c r="AE113" s="802"/>
      <c r="AF113" s="802"/>
      <c r="AG113" s="802"/>
      <c r="AH113" s="802"/>
      <c r="AI113" s="802"/>
      <c r="AJ113" s="802"/>
      <c r="AK113" s="802"/>
      <c r="AL113" s="802"/>
      <c r="AM113" s="802"/>
      <c r="AN113" s="802"/>
      <c r="AO113" s="802"/>
      <c r="AP113" s="802"/>
      <c r="AR113" s="802" t="str">
        <f t="shared" si="4"/>
        <v>DA</v>
      </c>
      <c r="AS113" s="802" t="str">
        <f>+RIGHT(C113,1)</f>
        <v>3</v>
      </c>
      <c r="AT113" s="802" t="str">
        <f t="shared" si="5"/>
        <v>DA+3</v>
      </c>
    </row>
    <row r="114" spans="1:46" ht="14.45" customHeight="1" x14ac:dyDescent="0.2">
      <c r="A114" s="815"/>
      <c r="B114" s="815"/>
      <c r="C114" s="815"/>
      <c r="D114" s="819">
        <v>403.4</v>
      </c>
      <c r="E114" s="818"/>
      <c r="F114" s="818"/>
      <c r="G114" s="818"/>
      <c r="H114" s="818"/>
      <c r="I114" s="818"/>
      <c r="J114" s="818"/>
      <c r="K114" s="818"/>
      <c r="L114" s="818"/>
      <c r="M114" s="818"/>
      <c r="N114" s="805"/>
      <c r="O114" s="805"/>
      <c r="P114" s="805"/>
      <c r="Q114" s="818"/>
      <c r="R114" s="818"/>
      <c r="S114" s="818"/>
      <c r="T114" s="805"/>
      <c r="U114" s="805"/>
      <c r="V114" s="805">
        <f t="shared" ref="V114" si="16">+ROUND(D114/15,0)-1</f>
        <v>26</v>
      </c>
      <c r="W114" s="805"/>
      <c r="X114" s="805"/>
      <c r="Y114" s="805"/>
      <c r="Z114" s="805">
        <f t="shared" ref="Z114" si="17">V114+Y114</f>
        <v>26</v>
      </c>
      <c r="AA114" s="818"/>
      <c r="AB114" s="821"/>
      <c r="AR114" s="802" t="str">
        <f t="shared" si="4"/>
        <v/>
      </c>
    </row>
    <row r="115" spans="1:46" ht="14.45" customHeight="1" x14ac:dyDescent="0.2">
      <c r="A115" s="815">
        <f>+SUBTOTAL(3,$B$13:B115)</f>
        <v>52</v>
      </c>
      <c r="B115" s="815" t="s">
        <v>158</v>
      </c>
      <c r="C115" s="815" t="s">
        <v>231</v>
      </c>
      <c r="D115" s="819"/>
      <c r="E115" s="821">
        <v>1</v>
      </c>
      <c r="F115" s="822" t="s">
        <v>1832</v>
      </c>
      <c r="G115" s="821" t="s">
        <v>1778</v>
      </c>
      <c r="H115" s="821" t="s">
        <v>439</v>
      </c>
      <c r="I115" s="821" t="s">
        <v>1779</v>
      </c>
      <c r="J115" s="821" t="s">
        <v>1778</v>
      </c>
      <c r="K115" s="821" t="s">
        <v>439</v>
      </c>
      <c r="L115" s="821" t="s">
        <v>1779</v>
      </c>
      <c r="M115" s="821">
        <v>1</v>
      </c>
      <c r="N115" s="821" t="s">
        <v>1780</v>
      </c>
      <c r="O115" s="821" t="s">
        <v>1781</v>
      </c>
      <c r="P115" s="821">
        <v>1</v>
      </c>
      <c r="Q115" s="821">
        <v>1</v>
      </c>
      <c r="R115" s="821">
        <v>1</v>
      </c>
      <c r="S115" s="821">
        <v>1</v>
      </c>
      <c r="T115" s="821"/>
      <c r="U115" s="821"/>
      <c r="V115" s="805"/>
      <c r="W115" s="805"/>
      <c r="X115" s="805"/>
      <c r="Y115" s="805"/>
      <c r="Z115" s="805"/>
      <c r="AA115" s="821"/>
      <c r="AB115" s="821"/>
      <c r="AC115" s="802"/>
      <c r="AD115" s="802"/>
      <c r="AE115" s="802"/>
      <c r="AF115" s="802"/>
      <c r="AG115" s="802"/>
      <c r="AH115" s="802"/>
      <c r="AI115" s="802"/>
      <c r="AJ115" s="802"/>
      <c r="AK115" s="802"/>
      <c r="AL115" s="802"/>
      <c r="AM115" s="802"/>
      <c r="AN115" s="802"/>
      <c r="AO115" s="802"/>
      <c r="AP115" s="802"/>
      <c r="AR115" s="802" t="str">
        <f t="shared" si="4"/>
        <v>DA</v>
      </c>
      <c r="AS115" s="802" t="str">
        <f>+RIGHT(C115,1)</f>
        <v>0</v>
      </c>
      <c r="AT115" s="802" t="str">
        <f t="shared" si="5"/>
        <v>DA+0</v>
      </c>
    </row>
    <row r="116" spans="1:46" ht="14.45" customHeight="1" x14ac:dyDescent="0.2">
      <c r="A116" s="815"/>
      <c r="B116" s="815"/>
      <c r="C116" s="815"/>
      <c r="D116" s="819">
        <v>373.84500000000003</v>
      </c>
      <c r="E116" s="818"/>
      <c r="F116" s="818"/>
      <c r="G116" s="818"/>
      <c r="H116" s="818"/>
      <c r="I116" s="818"/>
      <c r="J116" s="818"/>
      <c r="K116" s="818"/>
      <c r="L116" s="818"/>
      <c r="M116" s="818"/>
      <c r="N116" s="805"/>
      <c r="O116" s="805"/>
      <c r="P116" s="805"/>
      <c r="Q116" s="818"/>
      <c r="R116" s="818"/>
      <c r="S116" s="818"/>
      <c r="T116" s="805"/>
      <c r="U116" s="805"/>
      <c r="V116" s="805">
        <f t="shared" ref="V116" si="18">+ROUND(D116/15,0)-1</f>
        <v>24</v>
      </c>
      <c r="W116" s="805"/>
      <c r="X116" s="805"/>
      <c r="Y116" s="805"/>
      <c r="Z116" s="805">
        <f t="shared" ref="Z116" si="19">V116+Y116</f>
        <v>24</v>
      </c>
      <c r="AA116" s="818"/>
      <c r="AB116" s="821"/>
      <c r="AR116" s="802" t="str">
        <f t="shared" si="4"/>
        <v/>
      </c>
    </row>
    <row r="117" spans="1:46" ht="14.45" customHeight="1" x14ac:dyDescent="0.2">
      <c r="A117" s="815">
        <f>+SUBTOTAL(3,$B$13:B117)</f>
        <v>53</v>
      </c>
      <c r="B117" s="815" t="s">
        <v>159</v>
      </c>
      <c r="C117" s="815" t="s">
        <v>20</v>
      </c>
      <c r="D117" s="819"/>
      <c r="E117" s="821">
        <v>1</v>
      </c>
      <c r="F117" s="822" t="s">
        <v>1833</v>
      </c>
      <c r="G117" s="821" t="s">
        <v>1778</v>
      </c>
      <c r="H117" s="821" t="s">
        <v>439</v>
      </c>
      <c r="I117" s="821" t="s">
        <v>1779</v>
      </c>
      <c r="J117" s="821" t="s">
        <v>1778</v>
      </c>
      <c r="K117" s="821" t="s">
        <v>439</v>
      </c>
      <c r="L117" s="821" t="s">
        <v>1779</v>
      </c>
      <c r="M117" s="821">
        <v>1</v>
      </c>
      <c r="N117" s="821" t="s">
        <v>1780</v>
      </c>
      <c r="O117" s="821" t="s">
        <v>1781</v>
      </c>
      <c r="P117" s="821">
        <v>1</v>
      </c>
      <c r="Q117" s="821">
        <v>1</v>
      </c>
      <c r="R117" s="821">
        <v>1</v>
      </c>
      <c r="S117" s="821">
        <v>1</v>
      </c>
      <c r="T117" s="821"/>
      <c r="U117" s="821"/>
      <c r="V117" s="805"/>
      <c r="W117" s="805"/>
      <c r="X117" s="805"/>
      <c r="Y117" s="805"/>
      <c r="Z117" s="805"/>
      <c r="AA117" s="821"/>
      <c r="AB117" s="821"/>
      <c r="AC117" s="802"/>
      <c r="AD117" s="802"/>
      <c r="AE117" s="802"/>
      <c r="AF117" s="802"/>
      <c r="AG117" s="802"/>
      <c r="AH117" s="802"/>
      <c r="AI117" s="802"/>
      <c r="AJ117" s="802"/>
      <c r="AK117" s="802"/>
      <c r="AL117" s="802"/>
      <c r="AM117" s="802"/>
      <c r="AN117" s="802"/>
      <c r="AO117" s="802"/>
      <c r="AP117" s="802"/>
      <c r="AR117" s="802" t="str">
        <f t="shared" si="4"/>
        <v>DA</v>
      </c>
      <c r="AS117" s="802" t="str">
        <f>+RIGHT(C117,1)</f>
        <v>3</v>
      </c>
      <c r="AT117" s="802" t="str">
        <f t="shared" si="5"/>
        <v>DA+3</v>
      </c>
    </row>
    <row r="118" spans="1:46" ht="14.45" customHeight="1" x14ac:dyDescent="0.2">
      <c r="A118" s="815"/>
      <c r="B118" s="815"/>
      <c r="C118" s="815"/>
      <c r="D118" s="819">
        <v>411.82299999999998</v>
      </c>
      <c r="E118" s="818"/>
      <c r="F118" s="818"/>
      <c r="G118" s="818"/>
      <c r="H118" s="818"/>
      <c r="I118" s="818"/>
      <c r="J118" s="818"/>
      <c r="K118" s="818"/>
      <c r="L118" s="818"/>
      <c r="M118" s="818"/>
      <c r="N118" s="805"/>
      <c r="O118" s="805"/>
      <c r="P118" s="805"/>
      <c r="Q118" s="818"/>
      <c r="R118" s="818"/>
      <c r="S118" s="818"/>
      <c r="T118" s="805"/>
      <c r="U118" s="805"/>
      <c r="V118" s="805">
        <f t="shared" ref="V118" si="20">+ROUND(D118/15,0)-1</f>
        <v>26</v>
      </c>
      <c r="W118" s="805"/>
      <c r="X118" s="805"/>
      <c r="Y118" s="805"/>
      <c r="Z118" s="805">
        <f t="shared" ref="Z118" si="21">V118+Y118</f>
        <v>26</v>
      </c>
      <c r="AA118" s="818"/>
      <c r="AB118" s="821"/>
      <c r="AR118" s="802" t="str">
        <f t="shared" si="4"/>
        <v/>
      </c>
    </row>
    <row r="119" spans="1:46" ht="14.45" customHeight="1" x14ac:dyDescent="0.2">
      <c r="A119" s="815">
        <f>+SUBTOTAL(3,$B$13:B119)</f>
        <v>54</v>
      </c>
      <c r="B119" s="815" t="s">
        <v>160</v>
      </c>
      <c r="C119" s="815" t="s">
        <v>20</v>
      </c>
      <c r="D119" s="819"/>
      <c r="E119" s="821">
        <v>1</v>
      </c>
      <c r="F119" s="822" t="s">
        <v>1834</v>
      </c>
      <c r="G119" s="821" t="s">
        <v>1778</v>
      </c>
      <c r="H119" s="821" t="s">
        <v>439</v>
      </c>
      <c r="I119" s="821" t="s">
        <v>1779</v>
      </c>
      <c r="J119" s="821" t="s">
        <v>1778</v>
      </c>
      <c r="K119" s="821" t="s">
        <v>439</v>
      </c>
      <c r="L119" s="821" t="s">
        <v>1779</v>
      </c>
      <c r="M119" s="821">
        <v>1</v>
      </c>
      <c r="N119" s="821" t="s">
        <v>1780</v>
      </c>
      <c r="O119" s="821" t="s">
        <v>1781</v>
      </c>
      <c r="P119" s="821">
        <v>1</v>
      </c>
      <c r="Q119" s="821">
        <v>1</v>
      </c>
      <c r="R119" s="821">
        <v>1</v>
      </c>
      <c r="S119" s="821">
        <v>1</v>
      </c>
      <c r="T119" s="821"/>
      <c r="U119" s="821"/>
      <c r="V119" s="805"/>
      <c r="W119" s="805"/>
      <c r="X119" s="805"/>
      <c r="Y119" s="805"/>
      <c r="Z119" s="805"/>
      <c r="AA119" s="821"/>
      <c r="AB119" s="821"/>
      <c r="AC119" s="802"/>
      <c r="AD119" s="802"/>
      <c r="AE119" s="802"/>
      <c r="AF119" s="802"/>
      <c r="AG119" s="802"/>
      <c r="AH119" s="802"/>
      <c r="AI119" s="802"/>
      <c r="AJ119" s="802"/>
      <c r="AK119" s="802"/>
      <c r="AL119" s="802"/>
      <c r="AM119" s="802"/>
      <c r="AN119" s="802"/>
      <c r="AO119" s="802"/>
      <c r="AP119" s="802"/>
      <c r="AR119" s="802" t="str">
        <f t="shared" si="4"/>
        <v>DA</v>
      </c>
      <c r="AS119" s="802" t="str">
        <f>+RIGHT(C119,1)</f>
        <v>3</v>
      </c>
      <c r="AT119" s="802" t="str">
        <f t="shared" si="5"/>
        <v>DA+3</v>
      </c>
    </row>
    <row r="120" spans="1:46" ht="14.45" customHeight="1" x14ac:dyDescent="0.2">
      <c r="A120" s="815"/>
      <c r="B120" s="815"/>
      <c r="C120" s="815"/>
      <c r="D120" s="819">
        <v>414.2</v>
      </c>
      <c r="E120" s="818"/>
      <c r="F120" s="818"/>
      <c r="G120" s="818"/>
      <c r="H120" s="818"/>
      <c r="I120" s="818"/>
      <c r="J120" s="818"/>
      <c r="K120" s="818"/>
      <c r="L120" s="818"/>
      <c r="M120" s="818"/>
      <c r="N120" s="805"/>
      <c r="O120" s="805"/>
      <c r="P120" s="805"/>
      <c r="Q120" s="818"/>
      <c r="R120" s="818"/>
      <c r="S120" s="818"/>
      <c r="T120" s="805"/>
      <c r="U120" s="805"/>
      <c r="V120" s="805">
        <f t="shared" ref="V120" si="22">+ROUND(D120/15,0)-1</f>
        <v>27</v>
      </c>
      <c r="W120" s="805"/>
      <c r="X120" s="805"/>
      <c r="Y120" s="805"/>
      <c r="Z120" s="805">
        <f t="shared" ref="Z120" si="23">V120+Y120</f>
        <v>27</v>
      </c>
      <c r="AA120" s="818"/>
      <c r="AB120" s="821"/>
      <c r="AR120" s="802" t="str">
        <f t="shared" si="4"/>
        <v/>
      </c>
    </row>
    <row r="121" spans="1:46" ht="14.45" customHeight="1" x14ac:dyDescent="0.2">
      <c r="A121" s="815">
        <f>+SUBTOTAL(3,$B$13:B121)</f>
        <v>55</v>
      </c>
      <c r="B121" s="815" t="s">
        <v>161</v>
      </c>
      <c r="C121" s="815" t="s">
        <v>231</v>
      </c>
      <c r="D121" s="819"/>
      <c r="E121" s="821">
        <v>1</v>
      </c>
      <c r="F121" s="822" t="s">
        <v>1835</v>
      </c>
      <c r="G121" s="821" t="s">
        <v>1778</v>
      </c>
      <c r="H121" s="821" t="s">
        <v>439</v>
      </c>
      <c r="I121" s="821" t="s">
        <v>1779</v>
      </c>
      <c r="J121" s="821" t="s">
        <v>1778</v>
      </c>
      <c r="K121" s="821" t="s">
        <v>439</v>
      </c>
      <c r="L121" s="821" t="s">
        <v>1779</v>
      </c>
      <c r="M121" s="821">
        <v>1</v>
      </c>
      <c r="N121" s="821" t="s">
        <v>1780</v>
      </c>
      <c r="O121" s="821" t="s">
        <v>1781</v>
      </c>
      <c r="P121" s="821">
        <v>1</v>
      </c>
      <c r="Q121" s="821">
        <v>1</v>
      </c>
      <c r="R121" s="821">
        <v>1</v>
      </c>
      <c r="S121" s="821">
        <v>1</v>
      </c>
      <c r="T121" s="821"/>
      <c r="U121" s="821"/>
      <c r="V121" s="805"/>
      <c r="W121" s="805"/>
      <c r="X121" s="805"/>
      <c r="Y121" s="805"/>
      <c r="Z121" s="805"/>
      <c r="AA121" s="821"/>
      <c r="AB121" s="821"/>
      <c r="AC121" s="802"/>
      <c r="AD121" s="802"/>
      <c r="AE121" s="802"/>
      <c r="AF121" s="802"/>
      <c r="AG121" s="802"/>
      <c r="AH121" s="802"/>
      <c r="AI121" s="802"/>
      <c r="AJ121" s="802"/>
      <c r="AK121" s="802"/>
      <c r="AL121" s="802"/>
      <c r="AM121" s="802"/>
      <c r="AN121" s="802"/>
      <c r="AO121" s="802"/>
      <c r="AP121" s="802"/>
      <c r="AR121" s="802" t="str">
        <f t="shared" si="4"/>
        <v>DA</v>
      </c>
      <c r="AS121" s="802" t="str">
        <f>+RIGHT(C121,1)</f>
        <v>0</v>
      </c>
      <c r="AT121" s="802" t="str">
        <f t="shared" si="5"/>
        <v>DA+0</v>
      </c>
    </row>
    <row r="122" spans="1:46" ht="14.45" customHeight="1" x14ac:dyDescent="0.2">
      <c r="A122" s="815"/>
      <c r="B122" s="815"/>
      <c r="C122" s="815"/>
      <c r="D122" s="819">
        <v>402.3</v>
      </c>
      <c r="E122" s="818"/>
      <c r="F122" s="818"/>
      <c r="G122" s="818"/>
      <c r="H122" s="818"/>
      <c r="I122" s="818"/>
      <c r="J122" s="818"/>
      <c r="K122" s="818"/>
      <c r="L122" s="818"/>
      <c r="M122" s="818"/>
      <c r="N122" s="805"/>
      <c r="O122" s="805"/>
      <c r="P122" s="805"/>
      <c r="Q122" s="818"/>
      <c r="R122" s="818"/>
      <c r="S122" s="818"/>
      <c r="T122" s="805"/>
      <c r="U122" s="805"/>
      <c r="V122" s="805">
        <f t="shared" ref="V122" si="24">+ROUND(D122/15,0)-1</f>
        <v>26</v>
      </c>
      <c r="W122" s="805"/>
      <c r="X122" s="805"/>
      <c r="Y122" s="805"/>
      <c r="Z122" s="805">
        <f t="shared" ref="Z122" si="25">V122+Y122</f>
        <v>26</v>
      </c>
      <c r="AA122" s="818"/>
      <c r="AB122" s="821"/>
      <c r="AR122" s="802" t="str">
        <f t="shared" si="4"/>
        <v/>
      </c>
    </row>
    <row r="123" spans="1:46" ht="14.45" customHeight="1" x14ac:dyDescent="0.2">
      <c r="A123" s="815">
        <f>+SUBTOTAL(3,$B$13:B123)</f>
        <v>56</v>
      </c>
      <c r="B123" s="815" t="s">
        <v>162</v>
      </c>
      <c r="C123" s="815" t="s">
        <v>20</v>
      </c>
      <c r="D123" s="819"/>
      <c r="E123" s="821">
        <v>1</v>
      </c>
      <c r="F123" s="822" t="s">
        <v>1836</v>
      </c>
      <c r="G123" s="821" t="s">
        <v>1778</v>
      </c>
      <c r="H123" s="821" t="s">
        <v>439</v>
      </c>
      <c r="I123" s="821" t="s">
        <v>1779</v>
      </c>
      <c r="J123" s="821" t="s">
        <v>1778</v>
      </c>
      <c r="K123" s="821" t="s">
        <v>439</v>
      </c>
      <c r="L123" s="821" t="s">
        <v>1779</v>
      </c>
      <c r="M123" s="821">
        <v>1</v>
      </c>
      <c r="N123" s="821" t="s">
        <v>1780</v>
      </c>
      <c r="O123" s="821" t="s">
        <v>1781</v>
      </c>
      <c r="P123" s="821">
        <v>1</v>
      </c>
      <c r="Q123" s="821">
        <v>1</v>
      </c>
      <c r="R123" s="821">
        <v>1</v>
      </c>
      <c r="S123" s="821">
        <v>1</v>
      </c>
      <c r="T123" s="821"/>
      <c r="U123" s="821"/>
      <c r="V123" s="805"/>
      <c r="W123" s="805"/>
      <c r="X123" s="805"/>
      <c r="Y123" s="805"/>
      <c r="Z123" s="805"/>
      <c r="AA123" s="821"/>
      <c r="AB123" s="821"/>
      <c r="AC123" s="802"/>
      <c r="AD123" s="802"/>
      <c r="AE123" s="802"/>
      <c r="AF123" s="802"/>
      <c r="AG123" s="802"/>
      <c r="AH123" s="802"/>
      <c r="AI123" s="802"/>
      <c r="AJ123" s="802"/>
      <c r="AK123" s="802"/>
      <c r="AL123" s="802"/>
      <c r="AM123" s="802"/>
      <c r="AN123" s="802"/>
      <c r="AO123" s="802"/>
      <c r="AP123" s="802"/>
      <c r="AR123" s="802" t="str">
        <f t="shared" si="4"/>
        <v>DA</v>
      </c>
      <c r="AS123" s="802" t="str">
        <f>+RIGHT(C123,1)</f>
        <v>3</v>
      </c>
      <c r="AT123" s="802" t="str">
        <f t="shared" si="5"/>
        <v>DA+3</v>
      </c>
    </row>
    <row r="124" spans="1:46" ht="14.45" customHeight="1" x14ac:dyDescent="0.2">
      <c r="A124" s="815"/>
      <c r="B124" s="815"/>
      <c r="C124" s="815"/>
      <c r="D124" s="819">
        <v>430.3</v>
      </c>
      <c r="E124" s="818"/>
      <c r="F124" s="818"/>
      <c r="G124" s="818"/>
      <c r="H124" s="818"/>
      <c r="I124" s="818"/>
      <c r="J124" s="818"/>
      <c r="K124" s="818"/>
      <c r="L124" s="818"/>
      <c r="M124" s="818"/>
      <c r="N124" s="805"/>
      <c r="O124" s="805"/>
      <c r="P124" s="805"/>
      <c r="Q124" s="818"/>
      <c r="R124" s="818"/>
      <c r="S124" s="818"/>
      <c r="T124" s="805"/>
      <c r="U124" s="805"/>
      <c r="V124" s="805">
        <f t="shared" ref="V124" si="26">+ROUND(D124/15,0)-1</f>
        <v>28</v>
      </c>
      <c r="W124" s="805"/>
      <c r="X124" s="805"/>
      <c r="Y124" s="805"/>
      <c r="Z124" s="805">
        <f t="shared" ref="Z124" si="27">V124+Y124</f>
        <v>28</v>
      </c>
      <c r="AA124" s="818"/>
      <c r="AB124" s="821"/>
      <c r="AR124" s="802" t="str">
        <f t="shared" si="4"/>
        <v/>
      </c>
    </row>
    <row r="125" spans="1:46" ht="14.45" customHeight="1" x14ac:dyDescent="0.2">
      <c r="A125" s="815">
        <f>+SUBTOTAL(3,$B$13:B125)</f>
        <v>57</v>
      </c>
      <c r="B125" s="815" t="s">
        <v>163</v>
      </c>
      <c r="C125" s="815" t="s">
        <v>20</v>
      </c>
      <c r="D125" s="819"/>
      <c r="E125" s="821">
        <v>1</v>
      </c>
      <c r="F125" s="822" t="s">
        <v>1837</v>
      </c>
      <c r="G125" s="821" t="s">
        <v>1778</v>
      </c>
      <c r="H125" s="821" t="s">
        <v>439</v>
      </c>
      <c r="I125" s="821" t="s">
        <v>1779</v>
      </c>
      <c r="J125" s="821" t="s">
        <v>1778</v>
      </c>
      <c r="K125" s="821" t="s">
        <v>439</v>
      </c>
      <c r="L125" s="821" t="s">
        <v>1779</v>
      </c>
      <c r="M125" s="821">
        <v>1</v>
      </c>
      <c r="N125" s="821" t="s">
        <v>1780</v>
      </c>
      <c r="O125" s="821" t="s">
        <v>1781</v>
      </c>
      <c r="P125" s="821">
        <v>1</v>
      </c>
      <c r="Q125" s="821">
        <v>1</v>
      </c>
      <c r="R125" s="821">
        <v>1</v>
      </c>
      <c r="S125" s="821">
        <v>1</v>
      </c>
      <c r="T125" s="821"/>
      <c r="U125" s="821"/>
      <c r="V125" s="805"/>
      <c r="W125" s="805"/>
      <c r="X125" s="805"/>
      <c r="Y125" s="805"/>
      <c r="Z125" s="805"/>
      <c r="AA125" s="821"/>
      <c r="AB125" s="821"/>
      <c r="AC125" s="802"/>
      <c r="AD125" s="802"/>
      <c r="AE125" s="802"/>
      <c r="AF125" s="802"/>
      <c r="AG125" s="802"/>
      <c r="AH125" s="802"/>
      <c r="AI125" s="802"/>
      <c r="AJ125" s="802"/>
      <c r="AK125" s="802"/>
      <c r="AL125" s="802"/>
      <c r="AM125" s="802"/>
      <c r="AN125" s="802"/>
      <c r="AO125" s="802"/>
      <c r="AP125" s="802"/>
      <c r="AR125" s="802" t="str">
        <f t="shared" si="4"/>
        <v>DA</v>
      </c>
      <c r="AS125" s="802" t="str">
        <f>+RIGHT(C125,1)</f>
        <v>3</v>
      </c>
      <c r="AT125" s="802" t="str">
        <f t="shared" si="5"/>
        <v>DA+3</v>
      </c>
    </row>
    <row r="126" spans="1:46" ht="14.45" customHeight="1" x14ac:dyDescent="0.2">
      <c r="A126" s="815"/>
      <c r="B126" s="815"/>
      <c r="C126" s="815"/>
      <c r="D126" s="819">
        <v>406.2</v>
      </c>
      <c r="E126" s="818"/>
      <c r="F126" s="818"/>
      <c r="G126" s="818"/>
      <c r="H126" s="818"/>
      <c r="I126" s="818"/>
      <c r="J126" s="818"/>
      <c r="K126" s="818"/>
      <c r="L126" s="818"/>
      <c r="M126" s="818"/>
      <c r="N126" s="805"/>
      <c r="O126" s="805"/>
      <c r="P126" s="805"/>
      <c r="Q126" s="818"/>
      <c r="R126" s="818"/>
      <c r="S126" s="818"/>
      <c r="T126" s="805"/>
      <c r="U126" s="805"/>
      <c r="V126" s="805">
        <f t="shared" ref="V126" si="28">+ROUND(D126/15,0)-1</f>
        <v>26</v>
      </c>
      <c r="W126" s="805"/>
      <c r="X126" s="805"/>
      <c r="Y126" s="805"/>
      <c r="Z126" s="805">
        <f t="shared" ref="Z126" si="29">V126+Y126</f>
        <v>26</v>
      </c>
      <c r="AA126" s="818"/>
      <c r="AB126" s="821"/>
      <c r="AR126" s="802" t="str">
        <f t="shared" si="4"/>
        <v/>
      </c>
    </row>
    <row r="127" spans="1:46" ht="14.45" customHeight="1" x14ac:dyDescent="0.2">
      <c r="A127" s="815">
        <f>+SUBTOTAL(3,$B$13:B127)</f>
        <v>58</v>
      </c>
      <c r="B127" s="820" t="s">
        <v>164</v>
      </c>
      <c r="C127" s="815" t="s">
        <v>242</v>
      </c>
      <c r="D127" s="819"/>
      <c r="E127" s="821">
        <v>1</v>
      </c>
      <c r="F127" s="822" t="s">
        <v>1838</v>
      </c>
      <c r="G127" s="821" t="s">
        <v>1778</v>
      </c>
      <c r="H127" s="821" t="s">
        <v>439</v>
      </c>
      <c r="I127" s="821" t="s">
        <v>1779</v>
      </c>
      <c r="J127" s="821" t="s">
        <v>1778</v>
      </c>
      <c r="K127" s="821" t="s">
        <v>439</v>
      </c>
      <c r="L127" s="821" t="s">
        <v>1779</v>
      </c>
      <c r="M127" s="821">
        <v>1</v>
      </c>
      <c r="N127" s="821" t="s">
        <v>1780</v>
      </c>
      <c r="O127" s="821" t="s">
        <v>1781</v>
      </c>
      <c r="P127" s="821">
        <v>1</v>
      </c>
      <c r="Q127" s="821">
        <v>1</v>
      </c>
      <c r="R127" s="821">
        <v>1</v>
      </c>
      <c r="S127" s="818"/>
      <c r="T127" s="805"/>
      <c r="U127" s="805"/>
      <c r="V127" s="805"/>
      <c r="W127" s="805"/>
      <c r="X127" s="805"/>
      <c r="Y127" s="805"/>
      <c r="Z127" s="805"/>
      <c r="AA127" s="818"/>
      <c r="AB127" s="821"/>
      <c r="AR127" s="802" t="str">
        <f t="shared" si="4"/>
        <v>DB</v>
      </c>
      <c r="AS127" s="802" t="str">
        <f>+RIGHT(C127,1)</f>
        <v>0</v>
      </c>
      <c r="AT127" s="802" t="str">
        <f t="shared" si="5"/>
        <v>DB+0</v>
      </c>
    </row>
    <row r="128" spans="1:46" ht="14.45" customHeight="1" x14ac:dyDescent="0.2">
      <c r="A128" s="815"/>
      <c r="B128" s="815"/>
      <c r="C128" s="815"/>
      <c r="D128" s="819">
        <v>405.3</v>
      </c>
      <c r="E128" s="818"/>
      <c r="F128" s="818"/>
      <c r="G128" s="818"/>
      <c r="H128" s="818"/>
      <c r="I128" s="818"/>
      <c r="J128" s="818"/>
      <c r="K128" s="818"/>
      <c r="L128" s="818"/>
      <c r="M128" s="818"/>
      <c r="N128" s="805"/>
      <c r="O128" s="805"/>
      <c r="P128" s="805"/>
      <c r="Q128" s="818"/>
      <c r="R128" s="818"/>
      <c r="S128" s="818"/>
      <c r="T128" s="805"/>
      <c r="U128" s="805"/>
      <c r="V128" s="805">
        <f t="shared" ref="V128" si="30">+ROUND(D128/15,0)-1</f>
        <v>26</v>
      </c>
      <c r="W128" s="873">
        <v>45717</v>
      </c>
      <c r="X128" s="805" t="s">
        <v>1602</v>
      </c>
      <c r="Y128" s="805"/>
      <c r="Z128" s="805">
        <f t="shared" ref="Z128" si="31">V128+Y128</f>
        <v>26</v>
      </c>
      <c r="AA128" s="818"/>
      <c r="AB128" s="821"/>
      <c r="AR128" s="802" t="str">
        <f t="shared" si="4"/>
        <v/>
      </c>
    </row>
    <row r="129" spans="1:46" s="824" customFormat="1" ht="14.45" customHeight="1" x14ac:dyDescent="0.2">
      <c r="A129" s="815">
        <f>+SUBTOTAL(3,$B$13:B129)</f>
        <v>59</v>
      </c>
      <c r="B129" s="815" t="s">
        <v>165</v>
      </c>
      <c r="C129" s="815" t="s">
        <v>20</v>
      </c>
      <c r="D129" s="819"/>
      <c r="E129" s="823">
        <v>1</v>
      </c>
      <c r="F129" s="822" t="s">
        <v>1839</v>
      </c>
      <c r="G129" s="821" t="s">
        <v>1778</v>
      </c>
      <c r="H129" s="821" t="s">
        <v>439</v>
      </c>
      <c r="I129" s="821" t="s">
        <v>1779</v>
      </c>
      <c r="J129" s="821" t="s">
        <v>1778</v>
      </c>
      <c r="K129" s="821" t="s">
        <v>439</v>
      </c>
      <c r="L129" s="821" t="s">
        <v>1779</v>
      </c>
      <c r="M129" s="823">
        <v>1</v>
      </c>
      <c r="N129" s="821" t="s">
        <v>1780</v>
      </c>
      <c r="O129" s="821" t="s">
        <v>1781</v>
      </c>
      <c r="P129" s="821">
        <v>1</v>
      </c>
      <c r="Q129" s="823">
        <v>1</v>
      </c>
      <c r="R129" s="821">
        <v>1</v>
      </c>
      <c r="S129" s="821">
        <v>1</v>
      </c>
      <c r="T129" s="821"/>
      <c r="U129" s="821"/>
      <c r="V129" s="805"/>
      <c r="W129" s="805"/>
      <c r="X129" s="805"/>
      <c r="Y129" s="805"/>
      <c r="Z129" s="805"/>
      <c r="AA129" s="821"/>
      <c r="AB129" s="821"/>
      <c r="AC129" s="802"/>
      <c r="AD129" s="802"/>
      <c r="AE129" s="802"/>
      <c r="AF129" s="802"/>
      <c r="AG129" s="802"/>
      <c r="AH129" s="802"/>
      <c r="AI129" s="802"/>
      <c r="AJ129" s="802"/>
      <c r="AK129" s="802"/>
      <c r="AL129" s="802"/>
      <c r="AM129" s="802"/>
      <c r="AN129" s="802"/>
      <c r="AO129" s="802"/>
      <c r="AP129" s="802"/>
      <c r="AR129" s="802" t="str">
        <f t="shared" si="4"/>
        <v>DA</v>
      </c>
      <c r="AS129" s="802" t="str">
        <f>+RIGHT(C129,1)</f>
        <v>3</v>
      </c>
      <c r="AT129" s="825" t="str">
        <f t="shared" si="5"/>
        <v>DA+3</v>
      </c>
    </row>
    <row r="130" spans="1:46" s="824" customFormat="1" ht="14.45" customHeight="1" x14ac:dyDescent="0.2">
      <c r="A130" s="815"/>
      <c r="B130" s="815"/>
      <c r="C130" s="815"/>
      <c r="D130" s="819">
        <v>427.1</v>
      </c>
      <c r="E130" s="826"/>
      <c r="F130" s="818"/>
      <c r="G130" s="826"/>
      <c r="H130" s="826"/>
      <c r="I130" s="826"/>
      <c r="J130" s="826"/>
      <c r="K130" s="826"/>
      <c r="L130" s="826"/>
      <c r="M130" s="826"/>
      <c r="N130" s="827"/>
      <c r="O130" s="827"/>
      <c r="P130" s="827"/>
      <c r="Q130" s="826"/>
      <c r="R130" s="826"/>
      <c r="S130" s="826"/>
      <c r="T130" s="827"/>
      <c r="U130" s="827"/>
      <c r="V130" s="805">
        <f t="shared" ref="V130" si="32">+ROUND(D130/15,0)-1</f>
        <v>27</v>
      </c>
      <c r="W130" s="873">
        <v>45717</v>
      </c>
      <c r="X130" s="805" t="s">
        <v>1602</v>
      </c>
      <c r="Y130" s="805"/>
      <c r="Z130" s="805">
        <f t="shared" ref="Z130" si="33">V130+Y130</f>
        <v>27</v>
      </c>
      <c r="AA130" s="826"/>
      <c r="AB130" s="821"/>
      <c r="AR130" s="802" t="str">
        <f t="shared" si="4"/>
        <v/>
      </c>
      <c r="AS130" s="825"/>
      <c r="AT130" s="825"/>
    </row>
    <row r="131" spans="1:46" s="824" customFormat="1" ht="14.45" customHeight="1" x14ac:dyDescent="0.2">
      <c r="A131" s="815">
        <f>+SUBTOTAL(3,$B$13:B131)</f>
        <v>60</v>
      </c>
      <c r="B131" s="815" t="s">
        <v>166</v>
      </c>
      <c r="C131" s="815" t="s">
        <v>20</v>
      </c>
      <c r="D131" s="819"/>
      <c r="E131" s="823">
        <v>1</v>
      </c>
      <c r="F131" s="822" t="s">
        <v>1840</v>
      </c>
      <c r="G131" s="821" t="s">
        <v>1778</v>
      </c>
      <c r="H131" s="821" t="s">
        <v>439</v>
      </c>
      <c r="I131" s="821" t="s">
        <v>1779</v>
      </c>
      <c r="J131" s="821" t="s">
        <v>1778</v>
      </c>
      <c r="K131" s="821" t="s">
        <v>439</v>
      </c>
      <c r="L131" s="821" t="s">
        <v>1779</v>
      </c>
      <c r="M131" s="823">
        <v>1</v>
      </c>
      <c r="N131" s="821" t="s">
        <v>1780</v>
      </c>
      <c r="O131" s="821" t="s">
        <v>1781</v>
      </c>
      <c r="P131" s="821">
        <v>1</v>
      </c>
      <c r="Q131" s="823">
        <v>1</v>
      </c>
      <c r="R131" s="821">
        <v>1</v>
      </c>
      <c r="S131" s="821">
        <v>1</v>
      </c>
      <c r="T131" s="821"/>
      <c r="U131" s="821"/>
      <c r="V131" s="805"/>
      <c r="W131" s="805"/>
      <c r="X131" s="805"/>
      <c r="Y131" s="805"/>
      <c r="Z131" s="805"/>
      <c r="AA131" s="821"/>
      <c r="AB131" s="821"/>
      <c r="AC131" s="802"/>
      <c r="AD131" s="802"/>
      <c r="AE131" s="802"/>
      <c r="AF131" s="802"/>
      <c r="AG131" s="802"/>
      <c r="AH131" s="802"/>
      <c r="AI131" s="802"/>
      <c r="AJ131" s="802"/>
      <c r="AK131" s="802"/>
      <c r="AL131" s="802"/>
      <c r="AM131" s="802"/>
      <c r="AN131" s="802"/>
      <c r="AO131" s="802"/>
      <c r="AP131" s="802"/>
      <c r="AR131" s="802" t="str">
        <f t="shared" si="4"/>
        <v>DA</v>
      </c>
      <c r="AS131" s="802" t="str">
        <f>+RIGHT(C131,1)</f>
        <v>3</v>
      </c>
      <c r="AT131" s="825" t="str">
        <f t="shared" si="5"/>
        <v>DA+3</v>
      </c>
    </row>
    <row r="132" spans="1:46" s="824" customFormat="1" ht="14.45" customHeight="1" x14ac:dyDescent="0.2">
      <c r="A132" s="815"/>
      <c r="B132" s="815"/>
      <c r="C132" s="815"/>
      <c r="D132" s="819">
        <v>400</v>
      </c>
      <c r="E132" s="826"/>
      <c r="F132" s="818"/>
      <c r="G132" s="826"/>
      <c r="H132" s="826"/>
      <c r="I132" s="826"/>
      <c r="J132" s="826"/>
      <c r="K132" s="826"/>
      <c r="L132" s="826"/>
      <c r="M132" s="826"/>
      <c r="N132" s="827"/>
      <c r="O132" s="827"/>
      <c r="P132" s="827"/>
      <c r="Q132" s="826"/>
      <c r="R132" s="826"/>
      <c r="S132" s="826"/>
      <c r="T132" s="827"/>
      <c r="U132" s="827"/>
      <c r="V132" s="805">
        <f t="shared" ref="V132" si="34">+ROUND(D132/15,0)-1</f>
        <v>26</v>
      </c>
      <c r="W132" s="873">
        <v>45717</v>
      </c>
      <c r="X132" s="805" t="s">
        <v>1602</v>
      </c>
      <c r="Y132" s="805"/>
      <c r="Z132" s="805">
        <f t="shared" ref="Z132" si="35">V132+Y132</f>
        <v>26</v>
      </c>
      <c r="AA132" s="826"/>
      <c r="AB132" s="821"/>
      <c r="AR132" s="802" t="str">
        <f t="shared" si="4"/>
        <v/>
      </c>
      <c r="AS132" s="825"/>
      <c r="AT132" s="825"/>
    </row>
    <row r="133" spans="1:46" s="824" customFormat="1" ht="14.45" customHeight="1" x14ac:dyDescent="0.2">
      <c r="A133" s="815">
        <f>+SUBTOTAL(3,$B$13:B133)</f>
        <v>61</v>
      </c>
      <c r="B133" s="815" t="s">
        <v>468</v>
      </c>
      <c r="C133" s="815" t="s">
        <v>20</v>
      </c>
      <c r="D133" s="819"/>
      <c r="E133" s="823">
        <v>1</v>
      </c>
      <c r="F133" s="822" t="s">
        <v>1841</v>
      </c>
      <c r="G133" s="821" t="s">
        <v>1778</v>
      </c>
      <c r="H133" s="821" t="s">
        <v>439</v>
      </c>
      <c r="I133" s="821" t="s">
        <v>1779</v>
      </c>
      <c r="J133" s="821" t="s">
        <v>1778</v>
      </c>
      <c r="K133" s="821" t="s">
        <v>439</v>
      </c>
      <c r="L133" s="821" t="s">
        <v>1779</v>
      </c>
      <c r="M133" s="823">
        <v>1</v>
      </c>
      <c r="N133" s="821" t="s">
        <v>1780</v>
      </c>
      <c r="O133" s="821" t="s">
        <v>1781</v>
      </c>
      <c r="P133" s="821">
        <v>1</v>
      </c>
      <c r="Q133" s="823">
        <v>1</v>
      </c>
      <c r="R133" s="821">
        <v>1</v>
      </c>
      <c r="S133" s="821">
        <v>1</v>
      </c>
      <c r="T133" s="821"/>
      <c r="U133" s="821"/>
      <c r="V133" s="805"/>
      <c r="W133" s="805"/>
      <c r="X133" s="805"/>
      <c r="Y133" s="805"/>
      <c r="Z133" s="805"/>
      <c r="AA133" s="821"/>
      <c r="AB133" s="821"/>
      <c r="AC133" s="802"/>
      <c r="AD133" s="802"/>
      <c r="AE133" s="802"/>
      <c r="AF133" s="802"/>
      <c r="AG133" s="802"/>
      <c r="AH133" s="802"/>
      <c r="AI133" s="802"/>
      <c r="AJ133" s="802"/>
      <c r="AK133" s="802"/>
      <c r="AL133" s="802"/>
      <c r="AM133" s="802"/>
      <c r="AN133" s="802"/>
      <c r="AO133" s="802"/>
      <c r="AP133" s="802"/>
      <c r="AR133" s="802" t="str">
        <f t="shared" si="4"/>
        <v>DA</v>
      </c>
      <c r="AS133" s="802" t="str">
        <f>+RIGHT(C133,1)</f>
        <v>3</v>
      </c>
      <c r="AT133" s="825" t="str">
        <f t="shared" si="5"/>
        <v>DA+3</v>
      </c>
    </row>
    <row r="134" spans="1:46" s="824" customFormat="1" ht="14.45" customHeight="1" x14ac:dyDescent="0.2">
      <c r="A134" s="815"/>
      <c r="B134" s="815"/>
      <c r="C134" s="815"/>
      <c r="D134" s="819">
        <v>412.8</v>
      </c>
      <c r="E134" s="826"/>
      <c r="F134" s="818"/>
      <c r="G134" s="826"/>
      <c r="H134" s="826"/>
      <c r="I134" s="826"/>
      <c r="J134" s="826"/>
      <c r="K134" s="826"/>
      <c r="L134" s="826"/>
      <c r="M134" s="826"/>
      <c r="N134" s="827"/>
      <c r="O134" s="827"/>
      <c r="P134" s="827"/>
      <c r="Q134" s="826"/>
      <c r="R134" s="826"/>
      <c r="S134" s="826"/>
      <c r="T134" s="827"/>
      <c r="U134" s="827"/>
      <c r="V134" s="805">
        <f t="shared" ref="V134" si="36">+ROUND(D134/15,0)-1</f>
        <v>27</v>
      </c>
      <c r="W134" s="873">
        <v>45717</v>
      </c>
      <c r="X134" s="805" t="s">
        <v>1602</v>
      </c>
      <c r="Y134" s="805"/>
      <c r="Z134" s="805">
        <f t="shared" ref="Z134" si="37">V134+Y134</f>
        <v>27</v>
      </c>
      <c r="AA134" s="826"/>
      <c r="AB134" s="821"/>
      <c r="AR134" s="802" t="str">
        <f t="shared" si="4"/>
        <v/>
      </c>
      <c r="AS134" s="825"/>
      <c r="AT134" s="825"/>
    </row>
    <row r="135" spans="1:46" s="824" customFormat="1" ht="14.45" customHeight="1" x14ac:dyDescent="0.2">
      <c r="A135" s="815">
        <f>+SUBTOTAL(3,$B$13:B135)</f>
        <v>62</v>
      </c>
      <c r="B135" s="815" t="s">
        <v>469</v>
      </c>
      <c r="C135" s="815" t="s">
        <v>20</v>
      </c>
      <c r="D135" s="819"/>
      <c r="E135" s="823">
        <v>1</v>
      </c>
      <c r="F135" s="822" t="s">
        <v>1842</v>
      </c>
      <c r="G135" s="821" t="s">
        <v>1778</v>
      </c>
      <c r="H135" s="821" t="s">
        <v>439</v>
      </c>
      <c r="I135" s="821" t="s">
        <v>1779</v>
      </c>
      <c r="J135" s="821" t="s">
        <v>1778</v>
      </c>
      <c r="K135" s="821" t="s">
        <v>439</v>
      </c>
      <c r="L135" s="821" t="s">
        <v>1779</v>
      </c>
      <c r="M135" s="823">
        <v>1</v>
      </c>
      <c r="N135" s="821" t="s">
        <v>1780</v>
      </c>
      <c r="O135" s="821" t="s">
        <v>1781</v>
      </c>
      <c r="P135" s="821">
        <v>1</v>
      </c>
      <c r="Q135" s="823">
        <v>1</v>
      </c>
      <c r="R135" s="821">
        <v>1</v>
      </c>
      <c r="S135" s="821">
        <v>1</v>
      </c>
      <c r="T135" s="821"/>
      <c r="U135" s="821"/>
      <c r="V135" s="805"/>
      <c r="W135" s="805"/>
      <c r="X135" s="805"/>
      <c r="Y135" s="805"/>
      <c r="Z135" s="805"/>
      <c r="AA135" s="821"/>
      <c r="AB135" s="821"/>
      <c r="AC135" s="802"/>
      <c r="AD135" s="802"/>
      <c r="AE135" s="802"/>
      <c r="AF135" s="802"/>
      <c r="AG135" s="802"/>
      <c r="AH135" s="802"/>
      <c r="AI135" s="802"/>
      <c r="AJ135" s="802"/>
      <c r="AK135" s="802"/>
      <c r="AL135" s="802"/>
      <c r="AM135" s="802"/>
      <c r="AN135" s="802"/>
      <c r="AO135" s="802"/>
      <c r="AP135" s="802"/>
      <c r="AR135" s="802" t="str">
        <f t="shared" si="4"/>
        <v>DA</v>
      </c>
      <c r="AS135" s="802" t="str">
        <f>+RIGHT(C135,1)</f>
        <v>3</v>
      </c>
      <c r="AT135" s="825" t="str">
        <f t="shared" si="5"/>
        <v>DA+3</v>
      </c>
    </row>
    <row r="136" spans="1:46" s="824" customFormat="1" ht="14.45" customHeight="1" x14ac:dyDescent="0.2">
      <c r="A136" s="815"/>
      <c r="B136" s="815"/>
      <c r="C136" s="815"/>
      <c r="D136" s="819">
        <v>387.8</v>
      </c>
      <c r="E136" s="826"/>
      <c r="F136" s="818"/>
      <c r="G136" s="826"/>
      <c r="H136" s="826"/>
      <c r="I136" s="826"/>
      <c r="J136" s="826"/>
      <c r="K136" s="826"/>
      <c r="L136" s="826"/>
      <c r="M136" s="826"/>
      <c r="N136" s="827"/>
      <c r="O136" s="827"/>
      <c r="P136" s="827"/>
      <c r="Q136" s="826"/>
      <c r="R136" s="826"/>
      <c r="S136" s="826"/>
      <c r="T136" s="827"/>
      <c r="U136" s="827"/>
      <c r="V136" s="805">
        <f t="shared" ref="V136" si="38">+ROUND(D136/15,0)-1</f>
        <v>25</v>
      </c>
      <c r="W136" s="873">
        <v>45717</v>
      </c>
      <c r="X136" s="805" t="s">
        <v>1602</v>
      </c>
      <c r="Y136" s="805"/>
      <c r="Z136" s="805">
        <f t="shared" ref="Z136" si="39">V136+Y136</f>
        <v>25</v>
      </c>
      <c r="AA136" s="826"/>
      <c r="AB136" s="821"/>
      <c r="AR136" s="802" t="str">
        <f t="shared" si="4"/>
        <v/>
      </c>
      <c r="AS136" s="825"/>
      <c r="AT136" s="825"/>
    </row>
    <row r="137" spans="1:46" s="824" customFormat="1" ht="14.45" customHeight="1" x14ac:dyDescent="0.2">
      <c r="A137" s="815">
        <f>+SUBTOTAL(3,$B$13:B137)</f>
        <v>63</v>
      </c>
      <c r="B137" s="815" t="s">
        <v>167</v>
      </c>
      <c r="C137" s="815" t="s">
        <v>20</v>
      </c>
      <c r="D137" s="819"/>
      <c r="E137" s="823">
        <v>1</v>
      </c>
      <c r="F137" s="822" t="s">
        <v>1843</v>
      </c>
      <c r="G137" s="821" t="s">
        <v>1778</v>
      </c>
      <c r="H137" s="821" t="s">
        <v>439</v>
      </c>
      <c r="I137" s="821" t="s">
        <v>1779</v>
      </c>
      <c r="J137" s="821" t="s">
        <v>1778</v>
      </c>
      <c r="K137" s="821" t="s">
        <v>439</v>
      </c>
      <c r="L137" s="821" t="s">
        <v>1779</v>
      </c>
      <c r="M137" s="823">
        <v>1</v>
      </c>
      <c r="N137" s="821" t="s">
        <v>1780</v>
      </c>
      <c r="O137" s="821" t="s">
        <v>1781</v>
      </c>
      <c r="P137" s="821">
        <v>1</v>
      </c>
      <c r="Q137" s="823">
        <v>1</v>
      </c>
      <c r="R137" s="821">
        <v>1</v>
      </c>
      <c r="S137" s="821">
        <v>1</v>
      </c>
      <c r="T137" s="821"/>
      <c r="U137" s="821"/>
      <c r="V137" s="805"/>
      <c r="W137" s="805"/>
      <c r="X137" s="805"/>
      <c r="Y137" s="805"/>
      <c r="Z137" s="805"/>
      <c r="AA137" s="821"/>
      <c r="AB137" s="821"/>
      <c r="AC137" s="802"/>
      <c r="AD137" s="802"/>
      <c r="AE137" s="802"/>
      <c r="AF137" s="802"/>
      <c r="AG137" s="802"/>
      <c r="AH137" s="802"/>
      <c r="AI137" s="802"/>
      <c r="AJ137" s="802"/>
      <c r="AK137" s="802"/>
      <c r="AL137" s="802"/>
      <c r="AM137" s="802"/>
      <c r="AN137" s="802"/>
      <c r="AO137" s="802"/>
      <c r="AP137" s="802"/>
      <c r="AR137" s="802" t="str">
        <f t="shared" si="4"/>
        <v>DA</v>
      </c>
      <c r="AS137" s="802" t="str">
        <f>+RIGHT(C137,1)</f>
        <v>3</v>
      </c>
      <c r="AT137" s="825" t="str">
        <f t="shared" si="5"/>
        <v>DA+3</v>
      </c>
    </row>
    <row r="138" spans="1:46" s="824" customFormat="1" ht="14.45" customHeight="1" x14ac:dyDescent="0.2">
      <c r="A138" s="815"/>
      <c r="B138" s="815"/>
      <c r="C138" s="815"/>
      <c r="D138" s="819">
        <v>436.7</v>
      </c>
      <c r="E138" s="826"/>
      <c r="F138" s="818"/>
      <c r="G138" s="826"/>
      <c r="H138" s="826"/>
      <c r="I138" s="826"/>
      <c r="J138" s="826"/>
      <c r="K138" s="826"/>
      <c r="L138" s="826"/>
      <c r="M138" s="826"/>
      <c r="N138" s="827"/>
      <c r="O138" s="827"/>
      <c r="P138" s="827"/>
      <c r="Q138" s="826"/>
      <c r="R138" s="826"/>
      <c r="S138" s="826"/>
      <c r="T138" s="827"/>
      <c r="U138" s="827"/>
      <c r="V138" s="805">
        <f t="shared" ref="V138" si="40">+ROUND(D138/15,0)-1</f>
        <v>28</v>
      </c>
      <c r="W138" s="873">
        <v>45717</v>
      </c>
      <c r="X138" s="805" t="s">
        <v>1602</v>
      </c>
      <c r="Y138" s="805"/>
      <c r="Z138" s="805">
        <f t="shared" ref="Z138" si="41">V138+Y138</f>
        <v>28</v>
      </c>
      <c r="AA138" s="826"/>
      <c r="AB138" s="821"/>
      <c r="AR138" s="802" t="str">
        <f t="shared" si="4"/>
        <v/>
      </c>
      <c r="AS138" s="825"/>
      <c r="AT138" s="825"/>
    </row>
    <row r="139" spans="1:46" s="824" customFormat="1" ht="14.45" customHeight="1" x14ac:dyDescent="0.2">
      <c r="A139" s="815">
        <f>+SUBTOTAL(3,$B$13:B139)</f>
        <v>64</v>
      </c>
      <c r="B139" s="815" t="s">
        <v>168</v>
      </c>
      <c r="C139" s="815" t="s">
        <v>20</v>
      </c>
      <c r="D139" s="819"/>
      <c r="E139" s="823">
        <v>1</v>
      </c>
      <c r="F139" s="822" t="s">
        <v>1844</v>
      </c>
      <c r="G139" s="821" t="s">
        <v>1778</v>
      </c>
      <c r="H139" s="821" t="s">
        <v>439</v>
      </c>
      <c r="I139" s="821" t="s">
        <v>1779</v>
      </c>
      <c r="J139" s="821" t="s">
        <v>1778</v>
      </c>
      <c r="K139" s="821" t="s">
        <v>439</v>
      </c>
      <c r="L139" s="821" t="s">
        <v>1779</v>
      </c>
      <c r="M139" s="823">
        <v>1</v>
      </c>
      <c r="N139" s="821" t="s">
        <v>1780</v>
      </c>
      <c r="O139" s="821" t="s">
        <v>1781</v>
      </c>
      <c r="P139" s="821">
        <v>1</v>
      </c>
      <c r="Q139" s="823">
        <v>1</v>
      </c>
      <c r="R139" s="821">
        <v>1</v>
      </c>
      <c r="S139" s="821">
        <v>1</v>
      </c>
      <c r="T139" s="821"/>
      <c r="U139" s="821"/>
      <c r="V139" s="805"/>
      <c r="W139" s="805"/>
      <c r="X139" s="805"/>
      <c r="Y139" s="805"/>
      <c r="Z139" s="805"/>
      <c r="AA139" s="821"/>
      <c r="AB139" s="821"/>
      <c r="AC139" s="802"/>
      <c r="AD139" s="802"/>
      <c r="AE139" s="802"/>
      <c r="AF139" s="802"/>
      <c r="AG139" s="802"/>
      <c r="AH139" s="802"/>
      <c r="AI139" s="802"/>
      <c r="AJ139" s="802"/>
      <c r="AK139" s="802"/>
      <c r="AL139" s="802"/>
      <c r="AM139" s="802"/>
      <c r="AN139" s="802"/>
      <c r="AO139" s="802"/>
      <c r="AP139" s="802"/>
      <c r="AR139" s="802" t="str">
        <f t="shared" si="4"/>
        <v>DA</v>
      </c>
      <c r="AS139" s="802" t="str">
        <f>+RIGHT(C139,1)</f>
        <v>3</v>
      </c>
      <c r="AT139" s="825" t="str">
        <f t="shared" si="5"/>
        <v>DA+3</v>
      </c>
    </row>
    <row r="140" spans="1:46" s="824" customFormat="1" ht="14.45" customHeight="1" x14ac:dyDescent="0.2">
      <c r="A140" s="815"/>
      <c r="B140" s="815"/>
      <c r="C140" s="815"/>
      <c r="D140" s="819">
        <v>403.7</v>
      </c>
      <c r="E140" s="826"/>
      <c r="F140" s="818"/>
      <c r="G140" s="826"/>
      <c r="H140" s="826"/>
      <c r="I140" s="826"/>
      <c r="J140" s="826"/>
      <c r="K140" s="826"/>
      <c r="L140" s="826"/>
      <c r="M140" s="826"/>
      <c r="N140" s="827"/>
      <c r="O140" s="827"/>
      <c r="P140" s="827"/>
      <c r="Q140" s="826"/>
      <c r="R140" s="826"/>
      <c r="S140" s="826"/>
      <c r="T140" s="827"/>
      <c r="U140" s="827"/>
      <c r="V140" s="805">
        <f t="shared" ref="V140" si="42">+ROUND(D140/15,0)-1</f>
        <v>26</v>
      </c>
      <c r="W140" s="873">
        <v>45718</v>
      </c>
      <c r="X140" s="805" t="s">
        <v>1602</v>
      </c>
      <c r="Y140" s="805"/>
      <c r="Z140" s="805">
        <f t="shared" ref="Z140" si="43">V140+Y140</f>
        <v>26</v>
      </c>
      <c r="AA140" s="826"/>
      <c r="AB140" s="821"/>
      <c r="AR140" s="802" t="str">
        <f t="shared" si="4"/>
        <v/>
      </c>
      <c r="AS140" s="825"/>
      <c r="AT140" s="825"/>
    </row>
    <row r="141" spans="1:46" s="824" customFormat="1" ht="14.45" customHeight="1" x14ac:dyDescent="0.2">
      <c r="A141" s="815">
        <f>+SUBTOTAL(3,$B$13:B141)</f>
        <v>65</v>
      </c>
      <c r="B141" s="815" t="s">
        <v>169</v>
      </c>
      <c r="C141" s="815" t="s">
        <v>231</v>
      </c>
      <c r="D141" s="819"/>
      <c r="E141" s="823">
        <v>1</v>
      </c>
      <c r="F141" s="822" t="s">
        <v>1845</v>
      </c>
      <c r="G141" s="821" t="s">
        <v>1778</v>
      </c>
      <c r="H141" s="821" t="s">
        <v>439</v>
      </c>
      <c r="I141" s="821" t="s">
        <v>1779</v>
      </c>
      <c r="J141" s="821" t="s">
        <v>1778</v>
      </c>
      <c r="K141" s="821" t="s">
        <v>439</v>
      </c>
      <c r="L141" s="821" t="s">
        <v>1779</v>
      </c>
      <c r="M141" s="823">
        <v>1</v>
      </c>
      <c r="N141" s="821" t="s">
        <v>1780</v>
      </c>
      <c r="O141" s="821" t="s">
        <v>1781</v>
      </c>
      <c r="P141" s="821">
        <v>1</v>
      </c>
      <c r="Q141" s="823">
        <v>1</v>
      </c>
      <c r="R141" s="821">
        <v>1</v>
      </c>
      <c r="S141" s="821">
        <v>1</v>
      </c>
      <c r="T141" s="821"/>
      <c r="U141" s="821"/>
      <c r="V141" s="805"/>
      <c r="W141" s="805"/>
      <c r="X141" s="805"/>
      <c r="Y141" s="805"/>
      <c r="Z141" s="805"/>
      <c r="AA141" s="821"/>
      <c r="AB141" s="821"/>
      <c r="AC141" s="802"/>
      <c r="AD141" s="802"/>
      <c r="AE141" s="802"/>
      <c r="AF141" s="802"/>
      <c r="AG141" s="802"/>
      <c r="AH141" s="802"/>
      <c r="AI141" s="802"/>
      <c r="AJ141" s="802"/>
      <c r="AK141" s="802"/>
      <c r="AL141" s="802"/>
      <c r="AM141" s="802"/>
      <c r="AN141" s="802"/>
      <c r="AO141" s="802"/>
      <c r="AP141" s="802"/>
      <c r="AR141" s="802" t="str">
        <f t="shared" ref="AR141:AR204" si="44">+LEFT(C141,2)</f>
        <v>DA</v>
      </c>
      <c r="AS141" s="802" t="str">
        <f>+RIGHT(C141,1)</f>
        <v>0</v>
      </c>
      <c r="AT141" s="825" t="str">
        <f t="shared" si="5"/>
        <v>DA+0</v>
      </c>
    </row>
    <row r="142" spans="1:46" s="824" customFormat="1" ht="14.45" customHeight="1" x14ac:dyDescent="0.2">
      <c r="A142" s="815"/>
      <c r="B142" s="815"/>
      <c r="C142" s="815"/>
      <c r="D142" s="819">
        <v>409.5</v>
      </c>
      <c r="E142" s="826"/>
      <c r="F142" s="818"/>
      <c r="G142" s="826"/>
      <c r="H142" s="826"/>
      <c r="I142" s="826"/>
      <c r="J142" s="826"/>
      <c r="K142" s="826"/>
      <c r="L142" s="826"/>
      <c r="M142" s="826"/>
      <c r="N142" s="827"/>
      <c r="O142" s="827"/>
      <c r="P142" s="827"/>
      <c r="Q142" s="826"/>
      <c r="R142" s="826"/>
      <c r="S142" s="826"/>
      <c r="T142" s="827"/>
      <c r="U142" s="827"/>
      <c r="V142" s="805">
        <f t="shared" ref="V142" si="45">+ROUND(D142/15,0)-1</f>
        <v>26</v>
      </c>
      <c r="W142" s="873">
        <v>45718</v>
      </c>
      <c r="X142" s="805" t="s">
        <v>1602</v>
      </c>
      <c r="Y142" s="805"/>
      <c r="Z142" s="805">
        <f t="shared" ref="Z142" si="46">V142+Y142</f>
        <v>26</v>
      </c>
      <c r="AA142" s="826"/>
      <c r="AB142" s="821"/>
      <c r="AR142" s="802" t="str">
        <f t="shared" si="44"/>
        <v/>
      </c>
      <c r="AS142" s="825"/>
      <c r="AT142" s="825"/>
    </row>
    <row r="143" spans="1:46" s="824" customFormat="1" ht="14.45" customHeight="1" x14ac:dyDescent="0.2">
      <c r="A143" s="815">
        <f>+SUBTOTAL(3,$B$13:B143)</f>
        <v>66</v>
      </c>
      <c r="B143" s="815" t="s">
        <v>470</v>
      </c>
      <c r="C143" s="815" t="s">
        <v>20</v>
      </c>
      <c r="D143" s="819"/>
      <c r="E143" s="823">
        <v>1</v>
      </c>
      <c r="F143" s="822" t="s">
        <v>1846</v>
      </c>
      <c r="G143" s="821" t="s">
        <v>1778</v>
      </c>
      <c r="H143" s="821" t="s">
        <v>439</v>
      </c>
      <c r="I143" s="821" t="s">
        <v>1779</v>
      </c>
      <c r="J143" s="821" t="s">
        <v>1778</v>
      </c>
      <c r="K143" s="821" t="s">
        <v>439</v>
      </c>
      <c r="L143" s="821" t="s">
        <v>1779</v>
      </c>
      <c r="M143" s="823">
        <v>1</v>
      </c>
      <c r="N143" s="821" t="s">
        <v>1780</v>
      </c>
      <c r="O143" s="821" t="s">
        <v>1781</v>
      </c>
      <c r="P143" s="821">
        <v>1</v>
      </c>
      <c r="Q143" s="823">
        <v>1</v>
      </c>
      <c r="R143" s="821">
        <v>1</v>
      </c>
      <c r="S143" s="821">
        <v>1</v>
      </c>
      <c r="T143" s="821"/>
      <c r="U143" s="821"/>
      <c r="V143" s="805"/>
      <c r="W143" s="805"/>
      <c r="X143" s="805"/>
      <c r="Y143" s="805"/>
      <c r="Z143" s="805"/>
      <c r="AA143" s="821"/>
      <c r="AB143" s="821"/>
      <c r="AC143" s="802"/>
      <c r="AD143" s="802"/>
      <c r="AE143" s="802"/>
      <c r="AF143" s="802"/>
      <c r="AG143" s="802"/>
      <c r="AH143" s="802"/>
      <c r="AI143" s="802"/>
      <c r="AJ143" s="802"/>
      <c r="AK143" s="802"/>
      <c r="AL143" s="802"/>
      <c r="AM143" s="802"/>
      <c r="AN143" s="802"/>
      <c r="AO143" s="802"/>
      <c r="AP143" s="802"/>
      <c r="AR143" s="802" t="str">
        <f t="shared" si="44"/>
        <v>DA</v>
      </c>
      <c r="AS143" s="802" t="str">
        <f>+RIGHT(C143,1)</f>
        <v>3</v>
      </c>
      <c r="AT143" s="825" t="str">
        <f t="shared" ref="AT143:AT205" si="47">+CONCATENATE(AR143,"+",AS143)</f>
        <v>DA+3</v>
      </c>
    </row>
    <row r="144" spans="1:46" s="824" customFormat="1" ht="14.45" customHeight="1" x14ac:dyDescent="0.2">
      <c r="A144" s="815"/>
      <c r="B144" s="815"/>
      <c r="C144" s="815"/>
      <c r="D144" s="819">
        <v>418.6</v>
      </c>
      <c r="E144" s="826"/>
      <c r="F144" s="818"/>
      <c r="G144" s="826"/>
      <c r="H144" s="826"/>
      <c r="I144" s="826"/>
      <c r="J144" s="826"/>
      <c r="K144" s="826"/>
      <c r="L144" s="826"/>
      <c r="M144" s="826"/>
      <c r="N144" s="827"/>
      <c r="O144" s="827"/>
      <c r="P144" s="827"/>
      <c r="Q144" s="826"/>
      <c r="R144" s="826"/>
      <c r="S144" s="826"/>
      <c r="T144" s="827"/>
      <c r="U144" s="827"/>
      <c r="V144" s="805">
        <f t="shared" ref="V144" si="48">+ROUND(D144/15,0)-1</f>
        <v>27</v>
      </c>
      <c r="W144" s="873">
        <v>45718</v>
      </c>
      <c r="X144" s="805" t="s">
        <v>1602</v>
      </c>
      <c r="Y144" s="805"/>
      <c r="Z144" s="805">
        <f t="shared" ref="Z144" si="49">V144+Y144</f>
        <v>27</v>
      </c>
      <c r="AA144" s="826"/>
      <c r="AB144" s="821"/>
      <c r="AR144" s="802" t="str">
        <f t="shared" si="44"/>
        <v/>
      </c>
      <c r="AS144" s="825"/>
      <c r="AT144" s="825"/>
    </row>
    <row r="145" spans="1:46" s="824" customFormat="1" ht="14.45" customHeight="1" x14ac:dyDescent="0.2">
      <c r="A145" s="815">
        <f>+SUBTOTAL(3,$B$13:B145)</f>
        <v>67</v>
      </c>
      <c r="B145" s="815" t="s">
        <v>471</v>
      </c>
      <c r="C145" s="815" t="s">
        <v>20</v>
      </c>
      <c r="D145" s="819"/>
      <c r="E145" s="823">
        <v>1</v>
      </c>
      <c r="F145" s="822" t="s">
        <v>1847</v>
      </c>
      <c r="G145" s="821" t="s">
        <v>1778</v>
      </c>
      <c r="H145" s="821" t="s">
        <v>439</v>
      </c>
      <c r="I145" s="821" t="s">
        <v>1779</v>
      </c>
      <c r="J145" s="821" t="s">
        <v>1778</v>
      </c>
      <c r="K145" s="821" t="s">
        <v>439</v>
      </c>
      <c r="L145" s="821" t="s">
        <v>1779</v>
      </c>
      <c r="M145" s="823">
        <v>1</v>
      </c>
      <c r="N145" s="821" t="s">
        <v>1780</v>
      </c>
      <c r="O145" s="821" t="s">
        <v>1781</v>
      </c>
      <c r="P145" s="821">
        <v>1</v>
      </c>
      <c r="Q145" s="823">
        <v>1</v>
      </c>
      <c r="R145" s="821">
        <v>1</v>
      </c>
      <c r="S145" s="821">
        <v>1</v>
      </c>
      <c r="T145" s="821"/>
      <c r="U145" s="821"/>
      <c r="V145" s="805"/>
      <c r="W145" s="805"/>
      <c r="X145" s="805"/>
      <c r="Y145" s="805"/>
      <c r="Z145" s="805"/>
      <c r="AA145" s="821"/>
      <c r="AB145" s="821"/>
      <c r="AC145" s="802"/>
      <c r="AD145" s="802"/>
      <c r="AE145" s="802"/>
      <c r="AF145" s="802"/>
      <c r="AG145" s="802"/>
      <c r="AH145" s="802"/>
      <c r="AI145" s="802"/>
      <c r="AJ145" s="802"/>
      <c r="AK145" s="802"/>
      <c r="AL145" s="802"/>
      <c r="AM145" s="802"/>
      <c r="AN145" s="802"/>
      <c r="AO145" s="802"/>
      <c r="AP145" s="802"/>
      <c r="AR145" s="802" t="str">
        <f t="shared" si="44"/>
        <v>DA</v>
      </c>
      <c r="AS145" s="802" t="str">
        <f>+RIGHT(C145,1)</f>
        <v>3</v>
      </c>
      <c r="AT145" s="825" t="str">
        <f t="shared" si="47"/>
        <v>DA+3</v>
      </c>
    </row>
    <row r="146" spans="1:46" s="824" customFormat="1" ht="14.45" customHeight="1" x14ac:dyDescent="0.2">
      <c r="A146" s="815"/>
      <c r="B146" s="815"/>
      <c r="C146" s="815"/>
      <c r="D146" s="819">
        <v>410.3</v>
      </c>
      <c r="E146" s="826"/>
      <c r="F146" s="818"/>
      <c r="G146" s="826"/>
      <c r="H146" s="826"/>
      <c r="I146" s="826"/>
      <c r="J146" s="826"/>
      <c r="K146" s="826"/>
      <c r="L146" s="826"/>
      <c r="M146" s="826"/>
      <c r="N146" s="827"/>
      <c r="O146" s="827"/>
      <c r="P146" s="827"/>
      <c r="Q146" s="826"/>
      <c r="R146" s="826"/>
      <c r="S146" s="826"/>
      <c r="T146" s="827"/>
      <c r="U146" s="827"/>
      <c r="V146" s="805">
        <f t="shared" ref="V146" si="50">+ROUND(D146/15,0)-1</f>
        <v>26</v>
      </c>
      <c r="W146" s="873">
        <v>45718</v>
      </c>
      <c r="X146" s="805" t="s">
        <v>1602</v>
      </c>
      <c r="Y146" s="805"/>
      <c r="Z146" s="805">
        <f t="shared" ref="Z146" si="51">V146+Y146</f>
        <v>26</v>
      </c>
      <c r="AA146" s="826"/>
      <c r="AB146" s="821"/>
      <c r="AR146" s="802" t="str">
        <f t="shared" si="44"/>
        <v/>
      </c>
      <c r="AS146" s="825"/>
      <c r="AT146" s="825"/>
    </row>
    <row r="147" spans="1:46" s="824" customFormat="1" ht="14.45" customHeight="1" x14ac:dyDescent="0.2">
      <c r="A147" s="815">
        <f>+SUBTOTAL(3,$B$13:B147)</f>
        <v>68</v>
      </c>
      <c r="B147" s="815" t="s">
        <v>472</v>
      </c>
      <c r="C147" s="815" t="s">
        <v>231</v>
      </c>
      <c r="D147" s="819"/>
      <c r="E147" s="823">
        <v>1</v>
      </c>
      <c r="F147" s="822" t="s">
        <v>1848</v>
      </c>
      <c r="G147" s="821" t="s">
        <v>1778</v>
      </c>
      <c r="H147" s="821" t="s">
        <v>439</v>
      </c>
      <c r="I147" s="821" t="s">
        <v>1779</v>
      </c>
      <c r="J147" s="821" t="s">
        <v>1778</v>
      </c>
      <c r="K147" s="821" t="s">
        <v>439</v>
      </c>
      <c r="L147" s="821" t="s">
        <v>1779</v>
      </c>
      <c r="M147" s="823">
        <v>1</v>
      </c>
      <c r="N147" s="821" t="s">
        <v>1780</v>
      </c>
      <c r="O147" s="821" t="s">
        <v>1781</v>
      </c>
      <c r="P147" s="821">
        <v>1</v>
      </c>
      <c r="Q147" s="823">
        <v>1</v>
      </c>
      <c r="R147" s="821">
        <v>1</v>
      </c>
      <c r="S147" s="821">
        <v>1</v>
      </c>
      <c r="T147" s="821"/>
      <c r="U147" s="821"/>
      <c r="V147" s="805"/>
      <c r="W147" s="805"/>
      <c r="X147" s="805"/>
      <c r="Y147" s="805"/>
      <c r="Z147" s="805"/>
      <c r="AA147" s="821"/>
      <c r="AB147" s="821"/>
      <c r="AC147" s="802"/>
      <c r="AD147" s="802"/>
      <c r="AE147" s="802"/>
      <c r="AF147" s="802"/>
      <c r="AG147" s="802"/>
      <c r="AH147" s="802"/>
      <c r="AI147" s="802"/>
      <c r="AJ147" s="802"/>
      <c r="AK147" s="802"/>
      <c r="AL147" s="802"/>
      <c r="AM147" s="802"/>
      <c r="AN147" s="802"/>
      <c r="AO147" s="802"/>
      <c r="AP147" s="802"/>
      <c r="AR147" s="802" t="str">
        <f t="shared" si="44"/>
        <v>DA</v>
      </c>
      <c r="AS147" s="802" t="str">
        <f>+RIGHT(C147,1)</f>
        <v>0</v>
      </c>
      <c r="AT147" s="825" t="str">
        <f t="shared" si="47"/>
        <v>DA+0</v>
      </c>
    </row>
    <row r="148" spans="1:46" s="824" customFormat="1" ht="14.45" customHeight="1" x14ac:dyDescent="0.2">
      <c r="A148" s="815"/>
      <c r="B148" s="815"/>
      <c r="C148" s="815"/>
      <c r="D148" s="819">
        <v>384</v>
      </c>
      <c r="E148" s="826"/>
      <c r="F148" s="818"/>
      <c r="G148" s="826"/>
      <c r="H148" s="826"/>
      <c r="I148" s="826"/>
      <c r="J148" s="826"/>
      <c r="K148" s="826"/>
      <c r="L148" s="826"/>
      <c r="M148" s="826"/>
      <c r="N148" s="827"/>
      <c r="O148" s="827"/>
      <c r="P148" s="827"/>
      <c r="Q148" s="826"/>
      <c r="R148" s="826"/>
      <c r="S148" s="826"/>
      <c r="T148" s="827"/>
      <c r="U148" s="827"/>
      <c r="V148" s="805">
        <f t="shared" ref="V148" si="52">+ROUND(D148/15,0)-1</f>
        <v>25</v>
      </c>
      <c r="W148" s="873">
        <v>45718</v>
      </c>
      <c r="X148" s="805" t="s">
        <v>1602</v>
      </c>
      <c r="Y148" s="805"/>
      <c r="Z148" s="805">
        <f t="shared" ref="Z148" si="53">V148+Y148</f>
        <v>25</v>
      </c>
      <c r="AA148" s="826"/>
      <c r="AB148" s="821"/>
      <c r="AR148" s="802" t="str">
        <f t="shared" si="44"/>
        <v/>
      </c>
      <c r="AS148" s="825"/>
      <c r="AT148" s="825"/>
    </row>
    <row r="149" spans="1:46" s="824" customFormat="1" ht="14.45" customHeight="1" x14ac:dyDescent="0.2">
      <c r="A149" s="815">
        <f>+SUBTOTAL(3,$B$13:B149)</f>
        <v>69</v>
      </c>
      <c r="B149" s="815" t="s">
        <v>473</v>
      </c>
      <c r="C149" s="815" t="s">
        <v>231</v>
      </c>
      <c r="D149" s="819"/>
      <c r="E149" s="823">
        <v>1</v>
      </c>
      <c r="F149" s="822" t="s">
        <v>1849</v>
      </c>
      <c r="G149" s="821" t="s">
        <v>1778</v>
      </c>
      <c r="H149" s="821" t="s">
        <v>439</v>
      </c>
      <c r="I149" s="821" t="s">
        <v>1779</v>
      </c>
      <c r="J149" s="821" t="s">
        <v>1778</v>
      </c>
      <c r="K149" s="821" t="s">
        <v>439</v>
      </c>
      <c r="L149" s="821" t="s">
        <v>1779</v>
      </c>
      <c r="M149" s="823">
        <v>1</v>
      </c>
      <c r="N149" s="821" t="s">
        <v>1780</v>
      </c>
      <c r="O149" s="821" t="s">
        <v>1781</v>
      </c>
      <c r="P149" s="821">
        <v>1</v>
      </c>
      <c r="Q149" s="823">
        <v>1</v>
      </c>
      <c r="R149" s="821">
        <v>1</v>
      </c>
      <c r="S149" s="821">
        <v>1</v>
      </c>
      <c r="T149" s="821"/>
      <c r="U149" s="821"/>
      <c r="V149" s="805"/>
      <c r="W149" s="805"/>
      <c r="X149" s="805"/>
      <c r="Y149" s="805"/>
      <c r="Z149" s="805"/>
      <c r="AA149" s="821"/>
      <c r="AB149" s="821"/>
      <c r="AC149" s="802"/>
      <c r="AD149" s="802"/>
      <c r="AE149" s="802"/>
      <c r="AF149" s="802"/>
      <c r="AG149" s="802"/>
      <c r="AH149" s="802"/>
      <c r="AI149" s="802"/>
      <c r="AJ149" s="802"/>
      <c r="AK149" s="802"/>
      <c r="AL149" s="802"/>
      <c r="AM149" s="802"/>
      <c r="AN149" s="802"/>
      <c r="AO149" s="802"/>
      <c r="AP149" s="802"/>
      <c r="AR149" s="802" t="str">
        <f t="shared" si="44"/>
        <v>DA</v>
      </c>
      <c r="AS149" s="802" t="str">
        <f>+RIGHT(C149,1)</f>
        <v>0</v>
      </c>
      <c r="AT149" s="825" t="str">
        <f t="shared" si="47"/>
        <v>DA+0</v>
      </c>
    </row>
    <row r="150" spans="1:46" s="824" customFormat="1" ht="14.45" customHeight="1" x14ac:dyDescent="0.2">
      <c r="A150" s="815"/>
      <c r="B150" s="815"/>
      <c r="C150" s="815"/>
      <c r="D150" s="819">
        <v>450.8</v>
      </c>
      <c r="E150" s="826"/>
      <c r="F150" s="818"/>
      <c r="G150" s="826"/>
      <c r="H150" s="826"/>
      <c r="I150" s="826"/>
      <c r="J150" s="826"/>
      <c r="K150" s="826"/>
      <c r="L150" s="826"/>
      <c r="M150" s="826"/>
      <c r="N150" s="827"/>
      <c r="O150" s="827"/>
      <c r="P150" s="827"/>
      <c r="Q150" s="826"/>
      <c r="R150" s="826"/>
      <c r="S150" s="826"/>
      <c r="T150" s="827"/>
      <c r="U150" s="827"/>
      <c r="V150" s="805">
        <f t="shared" ref="V150" si="54">+ROUND(D150/15,0)-1</f>
        <v>29</v>
      </c>
      <c r="W150" s="873">
        <v>45718</v>
      </c>
      <c r="X150" s="805" t="s">
        <v>1602</v>
      </c>
      <c r="Y150" s="805"/>
      <c r="Z150" s="805">
        <f t="shared" ref="Z150" si="55">V150+Y150</f>
        <v>29</v>
      </c>
      <c r="AA150" s="826"/>
      <c r="AB150" s="821"/>
      <c r="AR150" s="802" t="str">
        <f t="shared" si="44"/>
        <v/>
      </c>
      <c r="AS150" s="825"/>
      <c r="AT150" s="825"/>
    </row>
    <row r="151" spans="1:46" s="824" customFormat="1" ht="14.45" customHeight="1" x14ac:dyDescent="0.2">
      <c r="A151" s="815">
        <f>+SUBTOTAL(3,$B$13:B151)</f>
        <v>70</v>
      </c>
      <c r="B151" s="820" t="s">
        <v>474</v>
      </c>
      <c r="C151" s="815" t="s">
        <v>242</v>
      </c>
      <c r="D151" s="819"/>
      <c r="E151" s="823">
        <v>1</v>
      </c>
      <c r="F151" s="822" t="s">
        <v>1850</v>
      </c>
      <c r="G151" s="821" t="s">
        <v>1778</v>
      </c>
      <c r="H151" s="821" t="s">
        <v>439</v>
      </c>
      <c r="I151" s="821" t="s">
        <v>1779</v>
      </c>
      <c r="J151" s="821" t="s">
        <v>1778</v>
      </c>
      <c r="K151" s="821" t="s">
        <v>439</v>
      </c>
      <c r="L151" s="821" t="s">
        <v>1779</v>
      </c>
      <c r="M151" s="823">
        <v>1</v>
      </c>
      <c r="N151" s="821" t="s">
        <v>1780</v>
      </c>
      <c r="O151" s="821" t="s">
        <v>1781</v>
      </c>
      <c r="P151" s="821">
        <v>1</v>
      </c>
      <c r="Q151" s="823">
        <v>1</v>
      </c>
      <c r="R151" s="821">
        <v>1</v>
      </c>
      <c r="S151" s="826"/>
      <c r="T151" s="827"/>
      <c r="U151" s="827"/>
      <c r="V151" s="805"/>
      <c r="W151" s="805"/>
      <c r="X151" s="805"/>
      <c r="Y151" s="805"/>
      <c r="Z151" s="805"/>
      <c r="AA151" s="826"/>
      <c r="AB151" s="821"/>
      <c r="AR151" s="802" t="str">
        <f t="shared" si="44"/>
        <v>DB</v>
      </c>
      <c r="AS151" s="802" t="str">
        <f>+RIGHT(C151,1)</f>
        <v>0</v>
      </c>
      <c r="AT151" s="825" t="str">
        <f t="shared" si="47"/>
        <v>DB+0</v>
      </c>
    </row>
    <row r="152" spans="1:46" s="824" customFormat="1" ht="14.45" customHeight="1" x14ac:dyDescent="0.2">
      <c r="A152" s="815"/>
      <c r="B152" s="815"/>
      <c r="C152" s="815"/>
      <c r="D152" s="819">
        <v>384.2</v>
      </c>
      <c r="E152" s="826"/>
      <c r="F152" s="818"/>
      <c r="G152" s="826"/>
      <c r="H152" s="826"/>
      <c r="I152" s="826"/>
      <c r="J152" s="826"/>
      <c r="K152" s="826"/>
      <c r="L152" s="826"/>
      <c r="M152" s="826"/>
      <c r="N152" s="827"/>
      <c r="O152" s="827"/>
      <c r="P152" s="827"/>
      <c r="Q152" s="826"/>
      <c r="R152" s="826"/>
      <c r="S152" s="826"/>
      <c r="T152" s="827"/>
      <c r="U152" s="827"/>
      <c r="V152" s="805">
        <f t="shared" ref="V152" si="56">+ROUND(D152/15,0)-1</f>
        <v>25</v>
      </c>
      <c r="W152" s="805"/>
      <c r="X152" s="805"/>
      <c r="Y152" s="805"/>
      <c r="Z152" s="805">
        <f t="shared" ref="Z152" si="57">V152+Y152</f>
        <v>25</v>
      </c>
      <c r="AA152" s="826"/>
      <c r="AB152" s="821"/>
      <c r="AR152" s="802" t="str">
        <f t="shared" si="44"/>
        <v/>
      </c>
      <c r="AS152" s="825"/>
      <c r="AT152" s="825"/>
    </row>
    <row r="153" spans="1:46" s="824" customFormat="1" ht="14.45" customHeight="1" x14ac:dyDescent="0.2">
      <c r="A153" s="815">
        <f>+SUBTOTAL(3,$B$13:B153)</f>
        <v>71</v>
      </c>
      <c r="B153" s="815" t="s">
        <v>475</v>
      </c>
      <c r="C153" s="815" t="s">
        <v>231</v>
      </c>
      <c r="D153" s="819"/>
      <c r="E153" s="823">
        <v>1</v>
      </c>
      <c r="F153" s="822" t="s">
        <v>1851</v>
      </c>
      <c r="G153" s="821" t="s">
        <v>1778</v>
      </c>
      <c r="H153" s="821" t="s">
        <v>439</v>
      </c>
      <c r="I153" s="821" t="s">
        <v>1779</v>
      </c>
      <c r="J153" s="821" t="s">
        <v>1778</v>
      </c>
      <c r="K153" s="821" t="s">
        <v>439</v>
      </c>
      <c r="L153" s="821" t="s">
        <v>1779</v>
      </c>
      <c r="M153" s="823">
        <v>1</v>
      </c>
      <c r="N153" s="821" t="s">
        <v>1780</v>
      </c>
      <c r="O153" s="821" t="s">
        <v>1781</v>
      </c>
      <c r="P153" s="821">
        <v>1</v>
      </c>
      <c r="Q153" s="823">
        <v>1</v>
      </c>
      <c r="R153" s="821">
        <v>1</v>
      </c>
      <c r="S153" s="821">
        <v>1</v>
      </c>
      <c r="T153" s="821"/>
      <c r="U153" s="821"/>
      <c r="V153" s="805"/>
      <c r="W153" s="805"/>
      <c r="X153" s="805"/>
      <c r="Y153" s="805"/>
      <c r="Z153" s="805"/>
      <c r="AA153" s="821"/>
      <c r="AB153" s="821"/>
      <c r="AC153" s="802"/>
      <c r="AD153" s="802"/>
      <c r="AE153" s="802"/>
      <c r="AF153" s="802"/>
      <c r="AG153" s="802"/>
      <c r="AH153" s="802"/>
      <c r="AI153" s="802"/>
      <c r="AJ153" s="802"/>
      <c r="AK153" s="802"/>
      <c r="AL153" s="802"/>
      <c r="AM153" s="802"/>
      <c r="AN153" s="802"/>
      <c r="AO153" s="802"/>
      <c r="AP153" s="802"/>
      <c r="AR153" s="802" t="str">
        <f t="shared" si="44"/>
        <v>DA</v>
      </c>
      <c r="AS153" s="802" t="str">
        <f>+RIGHT(C153,1)</f>
        <v>0</v>
      </c>
      <c r="AT153" s="825" t="str">
        <f t="shared" si="47"/>
        <v>DA+0</v>
      </c>
    </row>
    <row r="154" spans="1:46" s="824" customFormat="1" ht="14.45" customHeight="1" x14ac:dyDescent="0.2">
      <c r="A154" s="815"/>
      <c r="B154" s="815"/>
      <c r="C154" s="815"/>
      <c r="D154" s="819">
        <v>338.6</v>
      </c>
      <c r="E154" s="826"/>
      <c r="F154" s="818"/>
      <c r="G154" s="826"/>
      <c r="H154" s="826"/>
      <c r="I154" s="826"/>
      <c r="J154" s="826"/>
      <c r="K154" s="826"/>
      <c r="L154" s="826"/>
      <c r="M154" s="826"/>
      <c r="N154" s="827"/>
      <c r="O154" s="827"/>
      <c r="P154" s="827"/>
      <c r="Q154" s="826"/>
      <c r="R154" s="826"/>
      <c r="S154" s="826"/>
      <c r="T154" s="827"/>
      <c r="U154" s="827"/>
      <c r="V154" s="805">
        <f t="shared" ref="V154" si="58">+ROUND(D154/15,0)-1</f>
        <v>22</v>
      </c>
      <c r="W154" s="805"/>
      <c r="X154" s="805"/>
      <c r="Y154" s="805"/>
      <c r="Z154" s="805">
        <f t="shared" ref="Z154" si="59">V154+Y154</f>
        <v>22</v>
      </c>
      <c r="AA154" s="826"/>
      <c r="AB154" s="821"/>
      <c r="AR154" s="802" t="str">
        <f t="shared" si="44"/>
        <v/>
      </c>
      <c r="AS154" s="825"/>
      <c r="AT154" s="825"/>
    </row>
    <row r="155" spans="1:46" s="824" customFormat="1" ht="14.45" customHeight="1" x14ac:dyDescent="0.2">
      <c r="A155" s="815">
        <f>+SUBTOTAL(3,$B$13:B155)</f>
        <v>72</v>
      </c>
      <c r="B155" s="815" t="s">
        <v>476</v>
      </c>
      <c r="C155" s="815" t="s">
        <v>231</v>
      </c>
      <c r="D155" s="819"/>
      <c r="E155" s="823">
        <v>1</v>
      </c>
      <c r="F155" s="822" t="s">
        <v>1852</v>
      </c>
      <c r="G155" s="821" t="s">
        <v>1778</v>
      </c>
      <c r="H155" s="821" t="s">
        <v>439</v>
      </c>
      <c r="I155" s="821" t="s">
        <v>1779</v>
      </c>
      <c r="J155" s="821" t="s">
        <v>1778</v>
      </c>
      <c r="K155" s="821" t="s">
        <v>439</v>
      </c>
      <c r="L155" s="821" t="s">
        <v>1779</v>
      </c>
      <c r="M155" s="823">
        <v>1</v>
      </c>
      <c r="N155" s="821" t="s">
        <v>1780</v>
      </c>
      <c r="O155" s="821" t="s">
        <v>1781</v>
      </c>
      <c r="P155" s="821">
        <v>1</v>
      </c>
      <c r="Q155" s="823">
        <v>1</v>
      </c>
      <c r="R155" s="821">
        <v>1</v>
      </c>
      <c r="S155" s="821">
        <v>1</v>
      </c>
      <c r="T155" s="821"/>
      <c r="U155" s="821"/>
      <c r="V155" s="805"/>
      <c r="W155" s="805"/>
      <c r="X155" s="805"/>
      <c r="Y155" s="805"/>
      <c r="Z155" s="805"/>
      <c r="AA155" s="821"/>
      <c r="AB155" s="821"/>
      <c r="AC155" s="802"/>
      <c r="AD155" s="802"/>
      <c r="AE155" s="802"/>
      <c r="AF155" s="802"/>
      <c r="AG155" s="802"/>
      <c r="AH155" s="802"/>
      <c r="AI155" s="802"/>
      <c r="AJ155" s="802"/>
      <c r="AK155" s="802"/>
      <c r="AL155" s="802"/>
      <c r="AM155" s="802"/>
      <c r="AN155" s="802"/>
      <c r="AO155" s="802"/>
      <c r="AP155" s="802"/>
      <c r="AR155" s="802" t="str">
        <f t="shared" si="44"/>
        <v>DA</v>
      </c>
      <c r="AS155" s="802" t="str">
        <f>+RIGHT(C155,1)</f>
        <v>0</v>
      </c>
      <c r="AT155" s="825" t="str">
        <f t="shared" si="47"/>
        <v>DA+0</v>
      </c>
    </row>
    <row r="156" spans="1:46" s="824" customFormat="1" ht="14.45" customHeight="1" x14ac:dyDescent="0.2">
      <c r="A156" s="815"/>
      <c r="B156" s="815"/>
      <c r="C156" s="815"/>
      <c r="D156" s="819">
        <v>370.7</v>
      </c>
      <c r="E156" s="826"/>
      <c r="F156" s="818"/>
      <c r="G156" s="826"/>
      <c r="H156" s="826"/>
      <c r="I156" s="826"/>
      <c r="J156" s="826"/>
      <c r="K156" s="826"/>
      <c r="L156" s="826"/>
      <c r="M156" s="826"/>
      <c r="N156" s="827"/>
      <c r="O156" s="827"/>
      <c r="P156" s="827"/>
      <c r="Q156" s="826"/>
      <c r="R156" s="826"/>
      <c r="S156" s="826"/>
      <c r="T156" s="827"/>
      <c r="U156" s="827"/>
      <c r="V156" s="805">
        <f t="shared" ref="V156" si="60">+ROUND(D156/15,0)-1</f>
        <v>24</v>
      </c>
      <c r="W156" s="805"/>
      <c r="X156" s="805"/>
      <c r="Y156" s="805"/>
      <c r="Z156" s="805">
        <f t="shared" ref="Z156" si="61">V156+Y156</f>
        <v>24</v>
      </c>
      <c r="AA156" s="826"/>
      <c r="AB156" s="821"/>
      <c r="AR156" s="802" t="str">
        <f t="shared" si="44"/>
        <v/>
      </c>
      <c r="AS156" s="825"/>
      <c r="AT156" s="825"/>
    </row>
    <row r="157" spans="1:46" s="824" customFormat="1" ht="14.45" customHeight="1" x14ac:dyDescent="0.2">
      <c r="A157" s="815">
        <f>+SUBTOTAL(3,$B$13:B157)</f>
        <v>73</v>
      </c>
      <c r="B157" s="815" t="s">
        <v>477</v>
      </c>
      <c r="C157" s="815" t="s">
        <v>231</v>
      </c>
      <c r="D157" s="819"/>
      <c r="E157" s="823">
        <v>1</v>
      </c>
      <c r="F157" s="822" t="s">
        <v>1853</v>
      </c>
      <c r="G157" s="821" t="s">
        <v>1778</v>
      </c>
      <c r="H157" s="821" t="s">
        <v>439</v>
      </c>
      <c r="I157" s="821" t="s">
        <v>1779</v>
      </c>
      <c r="J157" s="821" t="s">
        <v>1778</v>
      </c>
      <c r="K157" s="821" t="s">
        <v>439</v>
      </c>
      <c r="L157" s="821" t="s">
        <v>1779</v>
      </c>
      <c r="M157" s="823">
        <v>1</v>
      </c>
      <c r="N157" s="821" t="s">
        <v>1780</v>
      </c>
      <c r="O157" s="821" t="s">
        <v>1781</v>
      </c>
      <c r="P157" s="821">
        <v>1</v>
      </c>
      <c r="Q157" s="823">
        <v>1</v>
      </c>
      <c r="R157" s="821">
        <v>1</v>
      </c>
      <c r="S157" s="821">
        <v>1</v>
      </c>
      <c r="T157" s="821"/>
      <c r="U157" s="821"/>
      <c r="V157" s="805"/>
      <c r="W157" s="805"/>
      <c r="X157" s="805"/>
      <c r="Y157" s="805"/>
      <c r="Z157" s="805"/>
      <c r="AA157" s="821"/>
      <c r="AB157" s="821"/>
      <c r="AC157" s="802"/>
      <c r="AD157" s="802"/>
      <c r="AE157" s="802"/>
      <c r="AF157" s="802"/>
      <c r="AG157" s="802"/>
      <c r="AH157" s="802"/>
      <c r="AI157" s="802"/>
      <c r="AJ157" s="802"/>
      <c r="AK157" s="802"/>
      <c r="AL157" s="802"/>
      <c r="AM157" s="802"/>
      <c r="AN157" s="802"/>
      <c r="AO157" s="802"/>
      <c r="AP157" s="802"/>
      <c r="AR157" s="802" t="str">
        <f t="shared" si="44"/>
        <v>DA</v>
      </c>
      <c r="AS157" s="802" t="str">
        <f>+RIGHT(C157,1)</f>
        <v>0</v>
      </c>
      <c r="AT157" s="825" t="str">
        <f t="shared" si="47"/>
        <v>DA+0</v>
      </c>
    </row>
    <row r="158" spans="1:46" s="824" customFormat="1" ht="14.45" customHeight="1" x14ac:dyDescent="0.2">
      <c r="A158" s="815"/>
      <c r="B158" s="815"/>
      <c r="C158" s="815"/>
      <c r="D158" s="819">
        <v>434.1</v>
      </c>
      <c r="E158" s="826"/>
      <c r="F158" s="818"/>
      <c r="G158" s="826"/>
      <c r="H158" s="826"/>
      <c r="I158" s="826"/>
      <c r="J158" s="826"/>
      <c r="K158" s="826"/>
      <c r="L158" s="826"/>
      <c r="M158" s="826"/>
      <c r="N158" s="827"/>
      <c r="O158" s="827"/>
      <c r="P158" s="827"/>
      <c r="Q158" s="826"/>
      <c r="R158" s="826"/>
      <c r="S158" s="826"/>
      <c r="T158" s="827"/>
      <c r="U158" s="827"/>
      <c r="V158" s="805">
        <f t="shared" ref="V158" si="62">+ROUND(D158/15,0)-1</f>
        <v>28</v>
      </c>
      <c r="W158" s="805"/>
      <c r="X158" s="805"/>
      <c r="Y158" s="805"/>
      <c r="Z158" s="805">
        <f t="shared" ref="Z158" si="63">V158+Y158</f>
        <v>28</v>
      </c>
      <c r="AA158" s="826"/>
      <c r="AB158" s="821"/>
      <c r="AR158" s="802" t="str">
        <f t="shared" si="44"/>
        <v/>
      </c>
      <c r="AS158" s="825"/>
      <c r="AT158" s="825"/>
    </row>
    <row r="159" spans="1:46" s="824" customFormat="1" ht="14.45" customHeight="1" x14ac:dyDescent="0.2">
      <c r="A159" s="815">
        <f>+SUBTOTAL(3,$B$13:B159)</f>
        <v>74</v>
      </c>
      <c r="B159" s="815" t="s">
        <v>478</v>
      </c>
      <c r="C159" s="815" t="s">
        <v>231</v>
      </c>
      <c r="D159" s="819"/>
      <c r="E159" s="823">
        <v>1</v>
      </c>
      <c r="F159" s="822" t="s">
        <v>1854</v>
      </c>
      <c r="G159" s="821" t="s">
        <v>1778</v>
      </c>
      <c r="H159" s="821" t="s">
        <v>439</v>
      </c>
      <c r="I159" s="821" t="s">
        <v>1779</v>
      </c>
      <c r="J159" s="821" t="s">
        <v>1778</v>
      </c>
      <c r="K159" s="821" t="s">
        <v>439</v>
      </c>
      <c r="L159" s="821" t="s">
        <v>1779</v>
      </c>
      <c r="M159" s="823">
        <v>1</v>
      </c>
      <c r="N159" s="821" t="s">
        <v>1780</v>
      </c>
      <c r="O159" s="821" t="s">
        <v>1781</v>
      </c>
      <c r="P159" s="821">
        <v>1</v>
      </c>
      <c r="Q159" s="823">
        <v>1</v>
      </c>
      <c r="R159" s="821">
        <v>1</v>
      </c>
      <c r="S159" s="821">
        <v>1</v>
      </c>
      <c r="T159" s="821"/>
      <c r="U159" s="821"/>
      <c r="V159" s="805"/>
      <c r="W159" s="805"/>
      <c r="X159" s="805"/>
      <c r="Y159" s="805"/>
      <c r="Z159" s="805"/>
      <c r="AA159" s="821"/>
      <c r="AB159" s="821"/>
      <c r="AC159" s="802"/>
      <c r="AD159" s="802"/>
      <c r="AE159" s="802"/>
      <c r="AF159" s="802"/>
      <c r="AG159" s="802"/>
      <c r="AH159" s="802"/>
      <c r="AI159" s="802"/>
      <c r="AJ159" s="802"/>
      <c r="AK159" s="802"/>
      <c r="AL159" s="802"/>
      <c r="AM159" s="802"/>
      <c r="AN159" s="802"/>
      <c r="AO159" s="802"/>
      <c r="AP159" s="802"/>
      <c r="AR159" s="802" t="str">
        <f t="shared" si="44"/>
        <v>DA</v>
      </c>
      <c r="AS159" s="802" t="str">
        <f>+RIGHT(C159,1)</f>
        <v>0</v>
      </c>
      <c r="AT159" s="825" t="str">
        <f t="shared" si="47"/>
        <v>DA+0</v>
      </c>
    </row>
    <row r="160" spans="1:46" s="824" customFormat="1" ht="14.45" customHeight="1" x14ac:dyDescent="0.2">
      <c r="A160" s="815"/>
      <c r="B160" s="815"/>
      <c r="C160" s="815"/>
      <c r="D160" s="819">
        <v>368.1</v>
      </c>
      <c r="E160" s="826"/>
      <c r="F160" s="818"/>
      <c r="G160" s="826"/>
      <c r="H160" s="826"/>
      <c r="I160" s="826"/>
      <c r="J160" s="826"/>
      <c r="K160" s="826"/>
      <c r="L160" s="826"/>
      <c r="M160" s="826"/>
      <c r="N160" s="827"/>
      <c r="O160" s="827"/>
      <c r="P160" s="827"/>
      <c r="Q160" s="826"/>
      <c r="R160" s="826"/>
      <c r="S160" s="826"/>
      <c r="T160" s="827"/>
      <c r="U160" s="827"/>
      <c r="V160" s="805">
        <f t="shared" ref="V160" si="64">+ROUND(D160/15,0)-1</f>
        <v>24</v>
      </c>
      <c r="W160" s="805"/>
      <c r="X160" s="805"/>
      <c r="Y160" s="805"/>
      <c r="Z160" s="805">
        <f t="shared" ref="Z160" si="65">V160+Y160</f>
        <v>24</v>
      </c>
      <c r="AA160" s="826"/>
      <c r="AB160" s="821"/>
      <c r="AR160" s="802" t="str">
        <f t="shared" si="44"/>
        <v/>
      </c>
      <c r="AS160" s="825"/>
      <c r="AT160" s="825"/>
    </row>
    <row r="161" spans="1:46" s="824" customFormat="1" ht="14.45" customHeight="1" x14ac:dyDescent="0.2">
      <c r="A161" s="815">
        <f>+SUBTOTAL(3,$B$13:B161)</f>
        <v>75</v>
      </c>
      <c r="B161" s="815" t="s">
        <v>170</v>
      </c>
      <c r="C161" s="815" t="s">
        <v>231</v>
      </c>
      <c r="D161" s="819"/>
      <c r="E161" s="823">
        <v>1</v>
      </c>
      <c r="F161" s="822" t="s">
        <v>1855</v>
      </c>
      <c r="G161" s="821" t="s">
        <v>1778</v>
      </c>
      <c r="H161" s="821" t="s">
        <v>439</v>
      </c>
      <c r="I161" s="821" t="s">
        <v>1779</v>
      </c>
      <c r="J161" s="821" t="s">
        <v>1778</v>
      </c>
      <c r="K161" s="821" t="s">
        <v>439</v>
      </c>
      <c r="L161" s="821" t="s">
        <v>1779</v>
      </c>
      <c r="M161" s="823">
        <v>1</v>
      </c>
      <c r="N161" s="821" t="s">
        <v>1780</v>
      </c>
      <c r="O161" s="821" t="s">
        <v>1781</v>
      </c>
      <c r="P161" s="821">
        <v>1</v>
      </c>
      <c r="Q161" s="823">
        <v>1</v>
      </c>
      <c r="R161" s="821">
        <v>1</v>
      </c>
      <c r="S161" s="821">
        <v>1</v>
      </c>
      <c r="T161" s="821"/>
      <c r="U161" s="821"/>
      <c r="V161" s="805"/>
      <c r="W161" s="805"/>
      <c r="X161" s="805"/>
      <c r="Y161" s="805"/>
      <c r="Z161" s="805"/>
      <c r="AA161" s="821"/>
      <c r="AB161" s="821"/>
      <c r="AC161" s="802"/>
      <c r="AD161" s="802"/>
      <c r="AE161" s="802"/>
      <c r="AF161" s="802"/>
      <c r="AG161" s="802"/>
      <c r="AH161" s="802"/>
      <c r="AI161" s="802"/>
      <c r="AJ161" s="802"/>
      <c r="AK161" s="802"/>
      <c r="AL161" s="802"/>
      <c r="AM161" s="802"/>
      <c r="AN161" s="802"/>
      <c r="AO161" s="802"/>
      <c r="AP161" s="802"/>
      <c r="AR161" s="802" t="str">
        <f t="shared" si="44"/>
        <v>DA</v>
      </c>
      <c r="AS161" s="802" t="str">
        <f>+RIGHT(C161,1)</f>
        <v>0</v>
      </c>
      <c r="AT161" s="825" t="str">
        <f t="shared" si="47"/>
        <v>DA+0</v>
      </c>
    </row>
    <row r="162" spans="1:46" ht="14.45" customHeight="1" x14ac:dyDescent="0.2">
      <c r="A162" s="815"/>
      <c r="B162" s="815"/>
      <c r="C162" s="815"/>
      <c r="D162" s="819">
        <v>342.3</v>
      </c>
      <c r="E162" s="818"/>
      <c r="F162" s="818"/>
      <c r="G162" s="818"/>
      <c r="H162" s="818"/>
      <c r="I162" s="818"/>
      <c r="J162" s="818"/>
      <c r="K162" s="818"/>
      <c r="L162" s="818"/>
      <c r="M162" s="818"/>
      <c r="N162" s="805"/>
      <c r="O162" s="805"/>
      <c r="P162" s="805"/>
      <c r="Q162" s="818"/>
      <c r="R162" s="818"/>
      <c r="S162" s="818"/>
      <c r="T162" s="805"/>
      <c r="U162" s="805"/>
      <c r="V162" s="805">
        <f t="shared" ref="V162" si="66">+ROUND(D162/15,0)-1</f>
        <v>22</v>
      </c>
      <c r="W162" s="805"/>
      <c r="X162" s="805"/>
      <c r="Y162" s="805"/>
      <c r="Z162" s="805">
        <f t="shared" ref="Z162" si="67">V162+Y162</f>
        <v>22</v>
      </c>
      <c r="AA162" s="818"/>
      <c r="AB162" s="821"/>
      <c r="AR162" s="802" t="str">
        <f t="shared" si="44"/>
        <v/>
      </c>
    </row>
    <row r="163" spans="1:46" ht="14.45" customHeight="1" x14ac:dyDescent="0.2">
      <c r="A163" s="815">
        <f>+SUBTOTAL(3,$B$13:B163)</f>
        <v>76</v>
      </c>
      <c r="B163" s="820" t="s">
        <v>171</v>
      </c>
      <c r="C163" s="815" t="s">
        <v>242</v>
      </c>
      <c r="D163" s="819"/>
      <c r="E163" s="821">
        <v>1</v>
      </c>
      <c r="F163" s="822" t="s">
        <v>1856</v>
      </c>
      <c r="G163" s="821" t="s">
        <v>1778</v>
      </c>
      <c r="H163" s="821" t="s">
        <v>439</v>
      </c>
      <c r="I163" s="821" t="s">
        <v>1779</v>
      </c>
      <c r="J163" s="821" t="s">
        <v>1778</v>
      </c>
      <c r="K163" s="821" t="s">
        <v>439</v>
      </c>
      <c r="L163" s="821" t="s">
        <v>1779</v>
      </c>
      <c r="M163" s="821">
        <v>1</v>
      </c>
      <c r="N163" s="821" t="s">
        <v>1780</v>
      </c>
      <c r="O163" s="821" t="s">
        <v>1781</v>
      </c>
      <c r="P163" s="821">
        <v>1</v>
      </c>
      <c r="Q163" s="821">
        <v>1</v>
      </c>
      <c r="R163" s="821">
        <v>1</v>
      </c>
      <c r="S163" s="818"/>
      <c r="T163" s="805"/>
      <c r="U163" s="805"/>
      <c r="V163" s="805"/>
      <c r="W163" s="805"/>
      <c r="X163" s="805"/>
      <c r="Y163" s="805"/>
      <c r="Z163" s="805"/>
      <c r="AA163" s="818"/>
      <c r="AB163" s="821"/>
      <c r="AR163" s="802" t="str">
        <f t="shared" si="44"/>
        <v>DB</v>
      </c>
      <c r="AS163" s="802" t="str">
        <f>+RIGHT(C163,1)</f>
        <v>0</v>
      </c>
      <c r="AT163" s="802" t="str">
        <f t="shared" si="47"/>
        <v>DB+0</v>
      </c>
    </row>
    <row r="164" spans="1:46" ht="14.45" customHeight="1" x14ac:dyDescent="0.2">
      <c r="A164" s="815"/>
      <c r="B164" s="815"/>
      <c r="C164" s="815"/>
      <c r="D164" s="819">
        <v>405.1</v>
      </c>
      <c r="E164" s="818"/>
      <c r="F164" s="818"/>
      <c r="G164" s="818"/>
      <c r="H164" s="818"/>
      <c r="I164" s="818"/>
      <c r="J164" s="818"/>
      <c r="K164" s="818"/>
      <c r="L164" s="818"/>
      <c r="M164" s="818"/>
      <c r="N164" s="805"/>
      <c r="O164" s="805"/>
      <c r="P164" s="805"/>
      <c r="Q164" s="818"/>
      <c r="R164" s="818"/>
      <c r="S164" s="818"/>
      <c r="T164" s="805"/>
      <c r="U164" s="805"/>
      <c r="V164" s="805">
        <f t="shared" ref="V164" si="68">+ROUND(D164/15,0)-1</f>
        <v>26</v>
      </c>
      <c r="W164" s="805"/>
      <c r="X164" s="805"/>
      <c r="Y164" s="805"/>
      <c r="Z164" s="805">
        <f t="shared" ref="Z164" si="69">V164+Y164</f>
        <v>26</v>
      </c>
      <c r="AA164" s="818"/>
      <c r="AB164" s="821"/>
      <c r="AR164" s="802" t="str">
        <f t="shared" si="44"/>
        <v/>
      </c>
    </row>
    <row r="165" spans="1:46" ht="14.45" customHeight="1" x14ac:dyDescent="0.2">
      <c r="A165" s="815">
        <f>+SUBTOTAL(3,$B$13:B165)</f>
        <v>77</v>
      </c>
      <c r="B165" s="815" t="s">
        <v>479</v>
      </c>
      <c r="C165" s="815" t="s">
        <v>20</v>
      </c>
      <c r="D165" s="819"/>
      <c r="E165" s="821">
        <v>1</v>
      </c>
      <c r="F165" s="822" t="s">
        <v>1857</v>
      </c>
      <c r="G165" s="821" t="s">
        <v>1778</v>
      </c>
      <c r="H165" s="821" t="s">
        <v>439</v>
      </c>
      <c r="I165" s="821" t="s">
        <v>1779</v>
      </c>
      <c r="J165" s="821" t="s">
        <v>1778</v>
      </c>
      <c r="K165" s="821" t="s">
        <v>439</v>
      </c>
      <c r="L165" s="821" t="s">
        <v>1779</v>
      </c>
      <c r="M165" s="821">
        <v>1</v>
      </c>
      <c r="N165" s="821" t="s">
        <v>1780</v>
      </c>
      <c r="O165" s="821" t="s">
        <v>1781</v>
      </c>
      <c r="P165" s="821">
        <v>1</v>
      </c>
      <c r="Q165" s="821">
        <v>1</v>
      </c>
      <c r="R165" s="821">
        <v>1</v>
      </c>
      <c r="S165" s="821">
        <v>1</v>
      </c>
      <c r="T165" s="821"/>
      <c r="U165" s="821"/>
      <c r="V165" s="805"/>
      <c r="W165" s="805"/>
      <c r="X165" s="805"/>
      <c r="Y165" s="805"/>
      <c r="Z165" s="805"/>
      <c r="AA165" s="821"/>
      <c r="AB165" s="821"/>
      <c r="AC165" s="802"/>
      <c r="AD165" s="802"/>
      <c r="AE165" s="802"/>
      <c r="AF165" s="802"/>
      <c r="AG165" s="802"/>
      <c r="AH165" s="802"/>
      <c r="AI165" s="802"/>
      <c r="AJ165" s="802"/>
      <c r="AK165" s="802"/>
      <c r="AL165" s="802"/>
      <c r="AM165" s="802"/>
      <c r="AN165" s="802"/>
      <c r="AO165" s="802"/>
      <c r="AP165" s="802"/>
      <c r="AR165" s="802" t="str">
        <f t="shared" si="44"/>
        <v>DA</v>
      </c>
      <c r="AS165" s="802" t="str">
        <f>+RIGHT(C165,1)</f>
        <v>3</v>
      </c>
      <c r="AT165" s="802" t="str">
        <f t="shared" si="47"/>
        <v>DA+3</v>
      </c>
    </row>
    <row r="166" spans="1:46" x14ac:dyDescent="0.2">
      <c r="A166" s="815"/>
      <c r="B166" s="815"/>
      <c r="C166" s="815"/>
      <c r="D166" s="819">
        <v>412.2</v>
      </c>
      <c r="E166" s="818"/>
      <c r="F166" s="818"/>
      <c r="G166" s="818"/>
      <c r="H166" s="818"/>
      <c r="I166" s="818"/>
      <c r="J166" s="818"/>
      <c r="K166" s="818"/>
      <c r="L166" s="818"/>
      <c r="M166" s="818"/>
      <c r="N166" s="805"/>
      <c r="O166" s="805"/>
      <c r="P166" s="805"/>
      <c r="Q166" s="818"/>
      <c r="R166" s="818"/>
      <c r="S166" s="818"/>
      <c r="T166" s="805"/>
      <c r="U166" s="805"/>
      <c r="V166" s="805">
        <f t="shared" ref="V166" si="70">+ROUND(D166/15,0)-1</f>
        <v>26</v>
      </c>
      <c r="W166" s="805"/>
      <c r="X166" s="805"/>
      <c r="Y166" s="805"/>
      <c r="Z166" s="805">
        <f t="shared" ref="Z166" si="71">V166+Y166</f>
        <v>26</v>
      </c>
      <c r="AA166" s="818"/>
      <c r="AB166" s="821"/>
      <c r="AR166" s="802" t="str">
        <f t="shared" si="44"/>
        <v/>
      </c>
    </row>
    <row r="167" spans="1:46" ht="14.45" customHeight="1" x14ac:dyDescent="0.2">
      <c r="A167" s="815">
        <f>+SUBTOTAL(3,$B$13:B167)</f>
        <v>78</v>
      </c>
      <c r="B167" s="815" t="s">
        <v>480</v>
      </c>
      <c r="C167" s="815" t="s">
        <v>231</v>
      </c>
      <c r="D167" s="819"/>
      <c r="E167" s="821">
        <v>1</v>
      </c>
      <c r="F167" s="822" t="s">
        <v>1858</v>
      </c>
      <c r="G167" s="821" t="s">
        <v>1778</v>
      </c>
      <c r="H167" s="821" t="s">
        <v>439</v>
      </c>
      <c r="I167" s="821" t="s">
        <v>1779</v>
      </c>
      <c r="J167" s="821" t="s">
        <v>1778</v>
      </c>
      <c r="K167" s="821" t="s">
        <v>439</v>
      </c>
      <c r="L167" s="821" t="s">
        <v>1779</v>
      </c>
      <c r="M167" s="821">
        <v>1</v>
      </c>
      <c r="N167" s="821" t="s">
        <v>1780</v>
      </c>
      <c r="O167" s="821" t="s">
        <v>1781</v>
      </c>
      <c r="P167" s="821">
        <v>1</v>
      </c>
      <c r="Q167" s="821">
        <v>1</v>
      </c>
      <c r="R167" s="821">
        <v>1</v>
      </c>
      <c r="S167" s="821">
        <v>1</v>
      </c>
      <c r="T167" s="821"/>
      <c r="U167" s="821"/>
      <c r="V167" s="805"/>
      <c r="W167" s="805"/>
      <c r="X167" s="805"/>
      <c r="Y167" s="805"/>
      <c r="Z167" s="805"/>
      <c r="AA167" s="821"/>
      <c r="AB167" s="821"/>
      <c r="AC167" s="802"/>
      <c r="AD167" s="802"/>
      <c r="AE167" s="802"/>
      <c r="AF167" s="802"/>
      <c r="AG167" s="802"/>
      <c r="AH167" s="802"/>
      <c r="AI167" s="802"/>
      <c r="AJ167" s="802"/>
      <c r="AK167" s="802"/>
      <c r="AL167" s="802"/>
      <c r="AM167" s="802"/>
      <c r="AN167" s="802"/>
      <c r="AO167" s="802"/>
      <c r="AP167" s="802"/>
      <c r="AR167" s="802" t="str">
        <f t="shared" si="44"/>
        <v>DA</v>
      </c>
      <c r="AS167" s="802" t="str">
        <f>+RIGHT(C167,1)</f>
        <v>0</v>
      </c>
      <c r="AT167" s="802" t="str">
        <f t="shared" si="47"/>
        <v>DA+0</v>
      </c>
    </row>
    <row r="168" spans="1:46" ht="14.45" customHeight="1" x14ac:dyDescent="0.2">
      <c r="A168" s="815"/>
      <c r="B168" s="815"/>
      <c r="C168" s="815"/>
      <c r="D168" s="819">
        <v>412.2</v>
      </c>
      <c r="E168" s="818"/>
      <c r="F168" s="818"/>
      <c r="G168" s="818"/>
      <c r="H168" s="818"/>
      <c r="I168" s="818"/>
      <c r="J168" s="818"/>
      <c r="K168" s="818"/>
      <c r="L168" s="818"/>
      <c r="M168" s="818"/>
      <c r="N168" s="805"/>
      <c r="O168" s="805"/>
      <c r="P168" s="805"/>
      <c r="Q168" s="818"/>
      <c r="R168" s="818"/>
      <c r="S168" s="818"/>
      <c r="T168" s="805"/>
      <c r="U168" s="805"/>
      <c r="V168" s="805">
        <f t="shared" ref="V168" si="72">+ROUND(D168/15,0)-1</f>
        <v>26</v>
      </c>
      <c r="W168" s="805"/>
      <c r="X168" s="805"/>
      <c r="Y168" s="805"/>
      <c r="Z168" s="805">
        <f t="shared" ref="Z168" si="73">V168+Y168</f>
        <v>26</v>
      </c>
      <c r="AA168" s="818"/>
      <c r="AB168" s="821"/>
      <c r="AR168" s="802" t="str">
        <f t="shared" si="44"/>
        <v/>
      </c>
    </row>
    <row r="169" spans="1:46" ht="14.45" customHeight="1" x14ac:dyDescent="0.2">
      <c r="A169" s="815">
        <f>+SUBTOTAL(3,$B$13:B169)</f>
        <v>79</v>
      </c>
      <c r="B169" s="815" t="s">
        <v>481</v>
      </c>
      <c r="C169" s="815" t="s">
        <v>20</v>
      </c>
      <c r="D169" s="819"/>
      <c r="E169" s="821">
        <v>1</v>
      </c>
      <c r="F169" s="822" t="s">
        <v>1859</v>
      </c>
      <c r="G169" s="821" t="s">
        <v>1778</v>
      </c>
      <c r="H169" s="821" t="s">
        <v>439</v>
      </c>
      <c r="I169" s="821" t="s">
        <v>1779</v>
      </c>
      <c r="J169" s="821" t="s">
        <v>1778</v>
      </c>
      <c r="K169" s="821" t="s">
        <v>439</v>
      </c>
      <c r="L169" s="821" t="s">
        <v>1779</v>
      </c>
      <c r="M169" s="821">
        <v>1</v>
      </c>
      <c r="N169" s="821" t="s">
        <v>1780</v>
      </c>
      <c r="O169" s="821" t="s">
        <v>1781</v>
      </c>
      <c r="P169" s="821">
        <v>1</v>
      </c>
      <c r="Q169" s="821">
        <v>1</v>
      </c>
      <c r="R169" s="821">
        <v>1</v>
      </c>
      <c r="S169" s="821">
        <v>1</v>
      </c>
      <c r="T169" s="821"/>
      <c r="U169" s="821"/>
      <c r="V169" s="805"/>
      <c r="W169" s="805"/>
      <c r="X169" s="805"/>
      <c r="Y169" s="805"/>
      <c r="Z169" s="805"/>
      <c r="AA169" s="821"/>
      <c r="AB169" s="821"/>
      <c r="AC169" s="802"/>
      <c r="AD169" s="802"/>
      <c r="AE169" s="802"/>
      <c r="AF169" s="802"/>
      <c r="AG169" s="802"/>
      <c r="AH169" s="802"/>
      <c r="AI169" s="802"/>
      <c r="AJ169" s="802"/>
      <c r="AK169" s="802"/>
      <c r="AL169" s="802"/>
      <c r="AM169" s="802"/>
      <c r="AN169" s="802"/>
      <c r="AO169" s="802"/>
      <c r="AP169" s="802"/>
      <c r="AR169" s="802" t="str">
        <f t="shared" si="44"/>
        <v>DA</v>
      </c>
      <c r="AS169" s="802" t="str">
        <f>+RIGHT(C169,1)</f>
        <v>3</v>
      </c>
      <c r="AT169" s="802" t="str">
        <f t="shared" si="47"/>
        <v>DA+3</v>
      </c>
    </row>
    <row r="170" spans="1:46" ht="14.45" customHeight="1" x14ac:dyDescent="0.2">
      <c r="A170" s="815"/>
      <c r="B170" s="815"/>
      <c r="C170" s="815"/>
      <c r="D170" s="819">
        <v>422.1</v>
      </c>
      <c r="E170" s="818"/>
      <c r="F170" s="818"/>
      <c r="G170" s="818"/>
      <c r="H170" s="818"/>
      <c r="I170" s="818"/>
      <c r="J170" s="818"/>
      <c r="K170" s="818"/>
      <c r="L170" s="818"/>
      <c r="M170" s="818"/>
      <c r="N170" s="805"/>
      <c r="O170" s="805"/>
      <c r="P170" s="805"/>
      <c r="Q170" s="818"/>
      <c r="R170" s="818"/>
      <c r="S170" s="818"/>
      <c r="T170" s="805"/>
      <c r="U170" s="805"/>
      <c r="V170" s="805">
        <f t="shared" ref="V170" si="74">+ROUND(D170/15,0)-1</f>
        <v>27</v>
      </c>
      <c r="W170" s="805"/>
      <c r="X170" s="805"/>
      <c r="Y170" s="805"/>
      <c r="Z170" s="805">
        <f t="shared" ref="Z170" si="75">V170+Y170</f>
        <v>27</v>
      </c>
      <c r="AA170" s="818"/>
      <c r="AB170" s="821"/>
      <c r="AR170" s="802" t="str">
        <f t="shared" si="44"/>
        <v/>
      </c>
    </row>
    <row r="171" spans="1:46" ht="14.45" customHeight="1" x14ac:dyDescent="0.2">
      <c r="A171" s="815">
        <f>+SUBTOTAL(3,$B$13:B171)</f>
        <v>80</v>
      </c>
      <c r="B171" s="815" t="s">
        <v>482</v>
      </c>
      <c r="C171" s="815" t="s">
        <v>20</v>
      </c>
      <c r="D171" s="819"/>
      <c r="E171" s="821">
        <v>1</v>
      </c>
      <c r="F171" s="822" t="s">
        <v>1860</v>
      </c>
      <c r="G171" s="821" t="s">
        <v>1778</v>
      </c>
      <c r="H171" s="821" t="s">
        <v>439</v>
      </c>
      <c r="I171" s="821" t="s">
        <v>1779</v>
      </c>
      <c r="J171" s="821" t="s">
        <v>1778</v>
      </c>
      <c r="K171" s="821" t="s">
        <v>439</v>
      </c>
      <c r="L171" s="821" t="s">
        <v>1779</v>
      </c>
      <c r="M171" s="821">
        <v>1</v>
      </c>
      <c r="N171" s="821" t="s">
        <v>1780</v>
      </c>
      <c r="O171" s="821" t="s">
        <v>1781</v>
      </c>
      <c r="P171" s="821">
        <v>1</v>
      </c>
      <c r="Q171" s="821">
        <v>1</v>
      </c>
      <c r="R171" s="821">
        <v>1</v>
      </c>
      <c r="S171" s="821">
        <v>1</v>
      </c>
      <c r="T171" s="821"/>
      <c r="U171" s="821"/>
      <c r="V171" s="805"/>
      <c r="W171" s="805"/>
      <c r="X171" s="805"/>
      <c r="Y171" s="805"/>
      <c r="Z171" s="805"/>
      <c r="AA171" s="821"/>
      <c r="AB171" s="821"/>
      <c r="AC171" s="802"/>
      <c r="AD171" s="802"/>
      <c r="AE171" s="802"/>
      <c r="AF171" s="802"/>
      <c r="AG171" s="802"/>
      <c r="AH171" s="802"/>
      <c r="AI171" s="802"/>
      <c r="AJ171" s="802"/>
      <c r="AK171" s="802"/>
      <c r="AL171" s="802"/>
      <c r="AM171" s="802"/>
      <c r="AN171" s="802"/>
      <c r="AO171" s="802"/>
      <c r="AP171" s="802"/>
      <c r="AR171" s="802" t="str">
        <f t="shared" si="44"/>
        <v>DA</v>
      </c>
      <c r="AS171" s="802" t="str">
        <f>+RIGHT(C171,1)</f>
        <v>3</v>
      </c>
      <c r="AT171" s="802" t="str">
        <f t="shared" si="47"/>
        <v>DA+3</v>
      </c>
    </row>
    <row r="172" spans="1:46" ht="14.45" customHeight="1" x14ac:dyDescent="0.2">
      <c r="A172" s="815"/>
      <c r="B172" s="815"/>
      <c r="C172" s="815"/>
      <c r="D172" s="819">
        <v>418.3</v>
      </c>
      <c r="E172" s="818"/>
      <c r="F172" s="818"/>
      <c r="G172" s="818"/>
      <c r="H172" s="818"/>
      <c r="I172" s="818"/>
      <c r="J172" s="818"/>
      <c r="K172" s="818"/>
      <c r="L172" s="818"/>
      <c r="M172" s="818"/>
      <c r="N172" s="805"/>
      <c r="O172" s="805"/>
      <c r="P172" s="805"/>
      <c r="Q172" s="818"/>
      <c r="R172" s="818"/>
      <c r="S172" s="818"/>
      <c r="T172" s="805"/>
      <c r="U172" s="805"/>
      <c r="V172" s="805">
        <f t="shared" ref="V172" si="76">+ROUND(D172/15,0)-1</f>
        <v>27</v>
      </c>
      <c r="W172" s="805"/>
      <c r="X172" s="805"/>
      <c r="Y172" s="805"/>
      <c r="Z172" s="805">
        <f t="shared" ref="Z172" si="77">V172+Y172</f>
        <v>27</v>
      </c>
      <c r="AA172" s="818"/>
      <c r="AB172" s="821"/>
      <c r="AR172" s="802" t="str">
        <f t="shared" si="44"/>
        <v/>
      </c>
    </row>
    <row r="173" spans="1:46" ht="14.45" customHeight="1" x14ac:dyDescent="0.2">
      <c r="A173" s="815">
        <f>+SUBTOTAL(3,$B$13:B173)</f>
        <v>81</v>
      </c>
      <c r="B173" s="815" t="s">
        <v>483</v>
      </c>
      <c r="C173" s="815" t="s">
        <v>20</v>
      </c>
      <c r="D173" s="819"/>
      <c r="E173" s="821">
        <v>1</v>
      </c>
      <c r="F173" s="822" t="s">
        <v>1861</v>
      </c>
      <c r="G173" s="821" t="s">
        <v>1778</v>
      </c>
      <c r="H173" s="821" t="s">
        <v>439</v>
      </c>
      <c r="I173" s="821" t="s">
        <v>1779</v>
      </c>
      <c r="J173" s="821" t="s">
        <v>1778</v>
      </c>
      <c r="K173" s="821" t="s">
        <v>439</v>
      </c>
      <c r="L173" s="821" t="s">
        <v>1779</v>
      </c>
      <c r="M173" s="821">
        <v>1</v>
      </c>
      <c r="N173" s="821" t="s">
        <v>1780</v>
      </c>
      <c r="O173" s="821" t="s">
        <v>1781</v>
      </c>
      <c r="P173" s="821">
        <v>1</v>
      </c>
      <c r="Q173" s="821">
        <v>1</v>
      </c>
      <c r="R173" s="821">
        <v>1</v>
      </c>
      <c r="S173" s="821">
        <v>1</v>
      </c>
      <c r="T173" s="821"/>
      <c r="U173" s="821"/>
      <c r="V173" s="805"/>
      <c r="W173" s="805"/>
      <c r="X173" s="805"/>
      <c r="Y173" s="805"/>
      <c r="Z173" s="805"/>
      <c r="AA173" s="821"/>
      <c r="AB173" s="821"/>
      <c r="AC173" s="802"/>
      <c r="AD173" s="802"/>
      <c r="AE173" s="802"/>
      <c r="AF173" s="802"/>
      <c r="AG173" s="802"/>
      <c r="AH173" s="802"/>
      <c r="AI173" s="802"/>
      <c r="AJ173" s="802"/>
      <c r="AK173" s="802"/>
      <c r="AL173" s="802"/>
      <c r="AM173" s="802"/>
      <c r="AN173" s="802"/>
      <c r="AO173" s="802"/>
      <c r="AP173" s="802"/>
      <c r="AR173" s="802" t="str">
        <f t="shared" si="44"/>
        <v>DA</v>
      </c>
      <c r="AS173" s="802" t="str">
        <f>+RIGHT(C173,1)</f>
        <v>3</v>
      </c>
      <c r="AT173" s="802" t="str">
        <f t="shared" si="47"/>
        <v>DA+3</v>
      </c>
    </row>
    <row r="174" spans="1:46" ht="14.45" customHeight="1" x14ac:dyDescent="0.2">
      <c r="A174" s="815"/>
      <c r="B174" s="815"/>
      <c r="C174" s="815"/>
      <c r="D174" s="819">
        <v>384.3</v>
      </c>
      <c r="E174" s="818"/>
      <c r="F174" s="818"/>
      <c r="G174" s="818"/>
      <c r="H174" s="818"/>
      <c r="I174" s="818"/>
      <c r="J174" s="818"/>
      <c r="K174" s="818"/>
      <c r="L174" s="818"/>
      <c r="M174" s="818"/>
      <c r="N174" s="805"/>
      <c r="O174" s="805"/>
      <c r="P174" s="805"/>
      <c r="Q174" s="818"/>
      <c r="R174" s="818"/>
      <c r="S174" s="818"/>
      <c r="T174" s="805"/>
      <c r="U174" s="805"/>
      <c r="V174" s="805">
        <f t="shared" ref="V174" si="78">+ROUND(D174/15,0)-1</f>
        <v>25</v>
      </c>
      <c r="W174" s="805"/>
      <c r="X174" s="805"/>
      <c r="Y174" s="805"/>
      <c r="Z174" s="805">
        <f t="shared" ref="Z174" si="79">V174+Y174</f>
        <v>25</v>
      </c>
      <c r="AA174" s="818"/>
      <c r="AB174" s="821"/>
      <c r="AR174" s="802" t="str">
        <f t="shared" si="44"/>
        <v/>
      </c>
    </row>
    <row r="175" spans="1:46" ht="14.45" customHeight="1" x14ac:dyDescent="0.2">
      <c r="A175" s="815">
        <f>+SUBTOTAL(3,$B$13:B175)</f>
        <v>82</v>
      </c>
      <c r="B175" s="815" t="s">
        <v>484</v>
      </c>
      <c r="C175" s="815" t="s">
        <v>232</v>
      </c>
      <c r="D175" s="819"/>
      <c r="E175" s="821">
        <v>1</v>
      </c>
      <c r="F175" s="822" t="s">
        <v>1862</v>
      </c>
      <c r="G175" s="821" t="s">
        <v>1778</v>
      </c>
      <c r="H175" s="821" t="s">
        <v>439</v>
      </c>
      <c r="I175" s="821" t="s">
        <v>1779</v>
      </c>
      <c r="J175" s="821" t="s">
        <v>1778</v>
      </c>
      <c r="K175" s="821" t="s">
        <v>439</v>
      </c>
      <c r="L175" s="821" t="s">
        <v>1779</v>
      </c>
      <c r="M175" s="821">
        <v>1</v>
      </c>
      <c r="N175" s="821" t="s">
        <v>1780</v>
      </c>
      <c r="O175" s="821" t="s">
        <v>1781</v>
      </c>
      <c r="P175" s="821">
        <v>1</v>
      </c>
      <c r="Q175" s="821">
        <v>1</v>
      </c>
      <c r="R175" s="821">
        <v>1</v>
      </c>
      <c r="S175" s="821">
        <v>1</v>
      </c>
      <c r="T175" s="821"/>
      <c r="U175" s="821"/>
      <c r="V175" s="805"/>
      <c r="W175" s="805"/>
      <c r="X175" s="805"/>
      <c r="Y175" s="805"/>
      <c r="Z175" s="805"/>
      <c r="AA175" s="821"/>
      <c r="AB175" s="821"/>
      <c r="AC175" s="802"/>
      <c r="AD175" s="802"/>
      <c r="AE175" s="802"/>
      <c r="AF175" s="802"/>
      <c r="AG175" s="802"/>
      <c r="AH175" s="802"/>
      <c r="AI175" s="802"/>
      <c r="AJ175" s="802"/>
      <c r="AK175" s="802"/>
      <c r="AL175" s="802"/>
      <c r="AM175" s="802"/>
      <c r="AN175" s="802"/>
      <c r="AO175" s="802"/>
      <c r="AP175" s="802"/>
      <c r="AR175" s="802" t="str">
        <f t="shared" si="44"/>
        <v>DA</v>
      </c>
      <c r="AS175" s="802" t="str">
        <f>+RIGHT(C175,1)</f>
        <v>6</v>
      </c>
      <c r="AT175" s="802" t="str">
        <f t="shared" si="47"/>
        <v>DA+6</v>
      </c>
    </row>
    <row r="176" spans="1:46" ht="14.45" customHeight="1" x14ac:dyDescent="0.2">
      <c r="A176" s="815"/>
      <c r="B176" s="815"/>
      <c r="C176" s="815"/>
      <c r="D176" s="819">
        <v>434.2</v>
      </c>
      <c r="E176" s="818"/>
      <c r="F176" s="818"/>
      <c r="G176" s="818"/>
      <c r="H176" s="818"/>
      <c r="I176" s="818"/>
      <c r="J176" s="818"/>
      <c r="K176" s="818"/>
      <c r="L176" s="818"/>
      <c r="M176" s="818"/>
      <c r="N176" s="805"/>
      <c r="O176" s="805"/>
      <c r="P176" s="805"/>
      <c r="Q176" s="818"/>
      <c r="R176" s="818"/>
      <c r="S176" s="818"/>
      <c r="T176" s="805"/>
      <c r="U176" s="805"/>
      <c r="V176" s="805">
        <f t="shared" ref="V176" si="80">+ROUND(D176/15,0)-1</f>
        <v>28</v>
      </c>
      <c r="W176" s="805"/>
      <c r="X176" s="805"/>
      <c r="Y176" s="805"/>
      <c r="Z176" s="805">
        <f t="shared" ref="Z176" si="81">V176+Y176</f>
        <v>28</v>
      </c>
      <c r="AA176" s="818"/>
      <c r="AB176" s="821"/>
      <c r="AR176" s="802" t="str">
        <f t="shared" si="44"/>
        <v/>
      </c>
    </row>
    <row r="177" spans="1:46" ht="14.45" customHeight="1" x14ac:dyDescent="0.2">
      <c r="A177" s="815">
        <f>+SUBTOTAL(3,$B$13:B177)</f>
        <v>83</v>
      </c>
      <c r="B177" s="815" t="s">
        <v>485</v>
      </c>
      <c r="C177" s="815" t="s">
        <v>233</v>
      </c>
      <c r="D177" s="819"/>
      <c r="E177" s="821">
        <v>1</v>
      </c>
      <c r="F177" s="822" t="s">
        <v>1863</v>
      </c>
      <c r="G177" s="821" t="s">
        <v>1778</v>
      </c>
      <c r="H177" s="821" t="s">
        <v>439</v>
      </c>
      <c r="I177" s="821" t="s">
        <v>1779</v>
      </c>
      <c r="J177" s="821" t="s">
        <v>1778</v>
      </c>
      <c r="K177" s="821" t="s">
        <v>439</v>
      </c>
      <c r="L177" s="821" t="s">
        <v>1779</v>
      </c>
      <c r="M177" s="821">
        <v>1</v>
      </c>
      <c r="N177" s="821" t="s">
        <v>1780</v>
      </c>
      <c r="O177" s="821" t="s">
        <v>1781</v>
      </c>
      <c r="P177" s="821">
        <v>1</v>
      </c>
      <c r="Q177" s="821">
        <v>1</v>
      </c>
      <c r="R177" s="821">
        <v>1</v>
      </c>
      <c r="S177" s="821">
        <v>1</v>
      </c>
      <c r="T177" s="821"/>
      <c r="U177" s="821"/>
      <c r="V177" s="805"/>
      <c r="W177" s="805"/>
      <c r="X177" s="805"/>
      <c r="Y177" s="805"/>
      <c r="Z177" s="805"/>
      <c r="AA177" s="821"/>
      <c r="AB177" s="821"/>
      <c r="AC177" s="802"/>
      <c r="AD177" s="802"/>
      <c r="AE177" s="802"/>
      <c r="AF177" s="802"/>
      <c r="AG177" s="802"/>
      <c r="AH177" s="802"/>
      <c r="AI177" s="802"/>
      <c r="AJ177" s="802"/>
      <c r="AK177" s="802"/>
      <c r="AL177" s="802"/>
      <c r="AM177" s="802"/>
      <c r="AN177" s="802"/>
      <c r="AO177" s="802"/>
      <c r="AP177" s="802"/>
      <c r="AR177" s="802" t="str">
        <f t="shared" si="44"/>
        <v>DA</v>
      </c>
      <c r="AS177" s="802" t="str">
        <f>+RIGHT(C177,1)</f>
        <v>9</v>
      </c>
      <c r="AT177" s="802" t="str">
        <f t="shared" si="47"/>
        <v>DA+9</v>
      </c>
    </row>
    <row r="178" spans="1:46" s="824" customFormat="1" ht="14.45" customHeight="1" x14ac:dyDescent="0.2">
      <c r="A178" s="815"/>
      <c r="B178" s="815"/>
      <c r="C178" s="815"/>
      <c r="D178" s="819">
        <v>390.1</v>
      </c>
      <c r="E178" s="826"/>
      <c r="F178" s="818"/>
      <c r="G178" s="826"/>
      <c r="H178" s="826"/>
      <c r="I178" s="826"/>
      <c r="J178" s="826"/>
      <c r="K178" s="826"/>
      <c r="L178" s="826"/>
      <c r="M178" s="826"/>
      <c r="N178" s="827"/>
      <c r="O178" s="827"/>
      <c r="P178" s="827"/>
      <c r="Q178" s="826"/>
      <c r="R178" s="826"/>
      <c r="S178" s="826"/>
      <c r="T178" s="827"/>
      <c r="U178" s="827"/>
      <c r="V178" s="805">
        <f t="shared" ref="V178" si="82">+ROUND(D178/15,0)-1</f>
        <v>25</v>
      </c>
      <c r="W178" s="805"/>
      <c r="X178" s="805"/>
      <c r="Y178" s="805"/>
      <c r="Z178" s="805">
        <f t="shared" ref="Z178" si="83">V178+Y178</f>
        <v>25</v>
      </c>
      <c r="AA178" s="826"/>
      <c r="AB178" s="821"/>
      <c r="AR178" s="802" t="str">
        <f t="shared" si="44"/>
        <v/>
      </c>
      <c r="AS178" s="825"/>
      <c r="AT178" s="825"/>
    </row>
    <row r="179" spans="1:46" ht="14.45" customHeight="1" x14ac:dyDescent="0.2">
      <c r="A179" s="815">
        <f>+SUBTOTAL(3,$B$13:B179)</f>
        <v>84</v>
      </c>
      <c r="B179" s="815" t="s">
        <v>486</v>
      </c>
      <c r="C179" s="815" t="s">
        <v>232</v>
      </c>
      <c r="D179" s="819"/>
      <c r="E179" s="821">
        <v>1</v>
      </c>
      <c r="F179" s="822" t="s">
        <v>1864</v>
      </c>
      <c r="G179" s="821" t="s">
        <v>1778</v>
      </c>
      <c r="H179" s="821" t="s">
        <v>439</v>
      </c>
      <c r="I179" s="821" t="s">
        <v>1779</v>
      </c>
      <c r="J179" s="821" t="s">
        <v>1778</v>
      </c>
      <c r="K179" s="821" t="s">
        <v>439</v>
      </c>
      <c r="L179" s="821" t="s">
        <v>1779</v>
      </c>
      <c r="M179" s="821">
        <v>1</v>
      </c>
      <c r="N179" s="821" t="s">
        <v>1780</v>
      </c>
      <c r="O179" s="821" t="s">
        <v>1781</v>
      </c>
      <c r="P179" s="821">
        <v>1</v>
      </c>
      <c r="Q179" s="821">
        <v>1</v>
      </c>
      <c r="R179" s="821">
        <v>1</v>
      </c>
      <c r="S179" s="821">
        <v>1</v>
      </c>
      <c r="T179" s="821"/>
      <c r="U179" s="821"/>
      <c r="V179" s="805"/>
      <c r="W179" s="805"/>
      <c r="X179" s="805"/>
      <c r="Y179" s="805"/>
      <c r="Z179" s="805"/>
      <c r="AA179" s="821"/>
      <c r="AB179" s="821"/>
      <c r="AC179" s="802"/>
      <c r="AD179" s="802"/>
      <c r="AE179" s="802"/>
      <c r="AF179" s="802"/>
      <c r="AG179" s="802"/>
      <c r="AH179" s="802"/>
      <c r="AI179" s="802"/>
      <c r="AJ179" s="802"/>
      <c r="AK179" s="802"/>
      <c r="AL179" s="802"/>
      <c r="AM179" s="802"/>
      <c r="AN179" s="802"/>
      <c r="AO179" s="802"/>
      <c r="AP179" s="802"/>
      <c r="AR179" s="802" t="str">
        <f t="shared" si="44"/>
        <v>DA</v>
      </c>
      <c r="AS179" s="802" t="str">
        <f>+RIGHT(C179,1)</f>
        <v>6</v>
      </c>
      <c r="AT179" s="802" t="str">
        <f t="shared" si="47"/>
        <v>DA+6</v>
      </c>
    </row>
    <row r="180" spans="1:46" ht="14.45" customHeight="1" x14ac:dyDescent="0.2">
      <c r="A180" s="815"/>
      <c r="B180" s="815"/>
      <c r="C180" s="828"/>
      <c r="D180" s="819">
        <v>426.3</v>
      </c>
      <c r="E180" s="818"/>
      <c r="F180" s="818"/>
      <c r="G180" s="818"/>
      <c r="H180" s="818"/>
      <c r="I180" s="818"/>
      <c r="J180" s="818"/>
      <c r="K180" s="818"/>
      <c r="L180" s="818"/>
      <c r="M180" s="818"/>
      <c r="N180" s="805"/>
      <c r="O180" s="805"/>
      <c r="P180" s="805"/>
      <c r="Q180" s="818"/>
      <c r="R180" s="818"/>
      <c r="S180" s="818"/>
      <c r="T180" s="805"/>
      <c r="U180" s="805"/>
      <c r="V180" s="805">
        <f t="shared" ref="V180" si="84">+ROUND(D180/15,0)-1</f>
        <v>27</v>
      </c>
      <c r="W180" s="805"/>
      <c r="X180" s="805"/>
      <c r="Y180" s="805"/>
      <c r="Z180" s="805">
        <f t="shared" ref="Z180" si="85">V180+Y180</f>
        <v>27</v>
      </c>
      <c r="AA180" s="818"/>
      <c r="AB180" s="821"/>
      <c r="AR180" s="802" t="str">
        <f t="shared" si="44"/>
        <v/>
      </c>
    </row>
    <row r="181" spans="1:46" ht="14.45" customHeight="1" x14ac:dyDescent="0.2">
      <c r="A181" s="815">
        <f>+SUBTOTAL(3,$B$13:B181)</f>
        <v>85</v>
      </c>
      <c r="B181" s="815" t="s">
        <v>487</v>
      </c>
      <c r="C181" s="815" t="s">
        <v>20</v>
      </c>
      <c r="D181" s="819"/>
      <c r="E181" s="821">
        <v>1</v>
      </c>
      <c r="F181" s="822" t="s">
        <v>1865</v>
      </c>
      <c r="G181" s="821" t="s">
        <v>1778</v>
      </c>
      <c r="H181" s="821" t="s">
        <v>439</v>
      </c>
      <c r="I181" s="821" t="s">
        <v>1779</v>
      </c>
      <c r="J181" s="821" t="s">
        <v>1778</v>
      </c>
      <c r="K181" s="821" t="s">
        <v>439</v>
      </c>
      <c r="L181" s="821" t="s">
        <v>1779</v>
      </c>
      <c r="M181" s="821">
        <v>1</v>
      </c>
      <c r="N181" s="821" t="s">
        <v>1780</v>
      </c>
      <c r="O181" s="821" t="s">
        <v>1781</v>
      </c>
      <c r="P181" s="821">
        <v>1</v>
      </c>
      <c r="Q181" s="821">
        <v>1</v>
      </c>
      <c r="R181" s="821">
        <v>1</v>
      </c>
      <c r="S181" s="821">
        <v>1</v>
      </c>
      <c r="T181" s="821"/>
      <c r="U181" s="821"/>
      <c r="V181" s="805"/>
      <c r="W181" s="805"/>
      <c r="X181" s="805"/>
      <c r="Y181" s="805"/>
      <c r="Z181" s="805"/>
      <c r="AA181" s="821"/>
      <c r="AB181" s="821"/>
      <c r="AC181" s="802"/>
      <c r="AD181" s="802"/>
      <c r="AE181" s="802"/>
      <c r="AF181" s="802"/>
      <c r="AG181" s="802"/>
      <c r="AH181" s="802"/>
      <c r="AI181" s="802"/>
      <c r="AJ181" s="802"/>
      <c r="AK181" s="802"/>
      <c r="AL181" s="802"/>
      <c r="AM181" s="802"/>
      <c r="AN181" s="802"/>
      <c r="AO181" s="802"/>
      <c r="AP181" s="802"/>
      <c r="AR181" s="802" t="str">
        <f t="shared" si="44"/>
        <v>DA</v>
      </c>
      <c r="AS181" s="802" t="str">
        <f>+RIGHT(C181,1)</f>
        <v>3</v>
      </c>
      <c r="AT181" s="802" t="str">
        <f t="shared" si="47"/>
        <v>DA+3</v>
      </c>
    </row>
    <row r="182" spans="1:46" ht="14.45" customHeight="1" x14ac:dyDescent="0.2">
      <c r="A182" s="815"/>
      <c r="B182" s="815"/>
      <c r="C182" s="815"/>
      <c r="D182" s="819">
        <v>405.9</v>
      </c>
      <c r="E182" s="818"/>
      <c r="F182" s="818"/>
      <c r="G182" s="818"/>
      <c r="H182" s="818"/>
      <c r="I182" s="818"/>
      <c r="J182" s="818"/>
      <c r="K182" s="818"/>
      <c r="L182" s="818"/>
      <c r="M182" s="818"/>
      <c r="N182" s="805"/>
      <c r="O182" s="805"/>
      <c r="P182" s="805"/>
      <c r="Q182" s="818"/>
      <c r="R182" s="818"/>
      <c r="S182" s="818"/>
      <c r="T182" s="805"/>
      <c r="U182" s="805"/>
      <c r="V182" s="805">
        <f t="shared" ref="V182" si="86">+ROUND(D182/15,0)-1</f>
        <v>26</v>
      </c>
      <c r="W182" s="805"/>
      <c r="X182" s="805"/>
      <c r="Y182" s="805"/>
      <c r="Z182" s="805">
        <f t="shared" ref="Z182" si="87">V182+Y182</f>
        <v>26</v>
      </c>
      <c r="AA182" s="818"/>
      <c r="AB182" s="821"/>
      <c r="AR182" s="802" t="str">
        <f t="shared" si="44"/>
        <v/>
      </c>
    </row>
    <row r="183" spans="1:46" ht="14.45" customHeight="1" x14ac:dyDescent="0.2">
      <c r="A183" s="815">
        <f>+SUBTOTAL(3,$B$13:B183)</f>
        <v>86</v>
      </c>
      <c r="B183" s="820" t="s">
        <v>47</v>
      </c>
      <c r="C183" s="815" t="s">
        <v>238</v>
      </c>
      <c r="D183" s="819"/>
      <c r="E183" s="821">
        <v>1</v>
      </c>
      <c r="F183" s="822" t="s">
        <v>1866</v>
      </c>
      <c r="G183" s="821" t="s">
        <v>1778</v>
      </c>
      <c r="H183" s="821" t="s">
        <v>439</v>
      </c>
      <c r="I183" s="821" t="s">
        <v>1779</v>
      </c>
      <c r="J183" s="821" t="s">
        <v>1778</v>
      </c>
      <c r="K183" s="821" t="s">
        <v>439</v>
      </c>
      <c r="L183" s="821" t="s">
        <v>1779</v>
      </c>
      <c r="M183" s="821">
        <v>1</v>
      </c>
      <c r="N183" s="821" t="s">
        <v>1780</v>
      </c>
      <c r="O183" s="821" t="s">
        <v>1781</v>
      </c>
      <c r="P183" s="821">
        <v>1</v>
      </c>
      <c r="Q183" s="821">
        <v>1</v>
      </c>
      <c r="R183" s="821">
        <v>1</v>
      </c>
      <c r="S183" s="818"/>
      <c r="T183" s="805"/>
      <c r="U183" s="805"/>
      <c r="V183" s="805"/>
      <c r="W183" s="805"/>
      <c r="X183" s="805"/>
      <c r="Y183" s="805"/>
      <c r="Z183" s="805"/>
      <c r="AA183" s="818"/>
      <c r="AB183" s="821"/>
      <c r="AR183" s="802" t="str">
        <f t="shared" si="44"/>
        <v>DD</v>
      </c>
      <c r="AS183" s="802" t="str">
        <f>+RIGHT(C183,1)</f>
        <v>0</v>
      </c>
      <c r="AT183" s="802" t="str">
        <f t="shared" si="47"/>
        <v>DD+0</v>
      </c>
    </row>
    <row r="184" spans="1:46" x14ac:dyDescent="0.2">
      <c r="A184" s="815"/>
      <c r="B184" s="815"/>
      <c r="C184" s="815"/>
      <c r="D184" s="819">
        <v>211.9</v>
      </c>
      <c r="E184" s="818"/>
      <c r="F184" s="818"/>
      <c r="G184" s="818"/>
      <c r="H184" s="818"/>
      <c r="I184" s="818"/>
      <c r="J184" s="818"/>
      <c r="K184" s="818"/>
      <c r="L184" s="818"/>
      <c r="M184" s="818"/>
      <c r="N184" s="805"/>
      <c r="O184" s="805"/>
      <c r="P184" s="805"/>
      <c r="Q184" s="818"/>
      <c r="R184" s="818"/>
      <c r="S184" s="818"/>
      <c r="T184" s="805"/>
      <c r="U184" s="805"/>
      <c r="V184" s="805">
        <f t="shared" ref="V184" si="88">+ROUND(D184/15,0)-1</f>
        <v>13</v>
      </c>
      <c r="W184" s="805"/>
      <c r="X184" s="805"/>
      <c r="Y184" s="805"/>
      <c r="Z184" s="805">
        <f t="shared" ref="Z184" si="89">V184+Y184</f>
        <v>13</v>
      </c>
      <c r="AA184" s="818"/>
      <c r="AB184" s="821"/>
      <c r="AR184" s="802" t="str">
        <f t="shared" si="44"/>
        <v/>
      </c>
    </row>
    <row r="185" spans="1:46" ht="14.45" customHeight="1" x14ac:dyDescent="0.2">
      <c r="A185" s="815">
        <f>+SUBTOTAL(3,$B$13:B185)</f>
        <v>87</v>
      </c>
      <c r="B185" s="820" t="s">
        <v>48</v>
      </c>
      <c r="C185" s="815" t="s">
        <v>360</v>
      </c>
      <c r="D185" s="819"/>
      <c r="E185" s="821">
        <v>1</v>
      </c>
      <c r="F185" s="822" t="s">
        <v>1867</v>
      </c>
      <c r="G185" s="821" t="s">
        <v>1778</v>
      </c>
      <c r="H185" s="821" t="s">
        <v>439</v>
      </c>
      <c r="I185" s="821" t="s">
        <v>1779</v>
      </c>
      <c r="J185" s="821" t="s">
        <v>1778</v>
      </c>
      <c r="K185" s="821" t="s">
        <v>439</v>
      </c>
      <c r="L185" s="821" t="s">
        <v>1779</v>
      </c>
      <c r="M185" s="821">
        <v>1</v>
      </c>
      <c r="N185" s="821" t="s">
        <v>1780</v>
      </c>
      <c r="O185" s="821" t="s">
        <v>1781</v>
      </c>
      <c r="P185" s="821">
        <v>1</v>
      </c>
      <c r="Q185" s="821">
        <v>1</v>
      </c>
      <c r="R185" s="821">
        <v>1</v>
      </c>
      <c r="S185" s="818"/>
      <c r="T185" s="805"/>
      <c r="U185" s="805"/>
      <c r="V185" s="805"/>
      <c r="W185" s="805"/>
      <c r="X185" s="805"/>
      <c r="Y185" s="805"/>
      <c r="Z185" s="805"/>
      <c r="AA185" s="818"/>
      <c r="AB185" s="821"/>
      <c r="AR185" s="802" t="str">
        <f t="shared" si="44"/>
        <v>DD</v>
      </c>
      <c r="AS185" s="802" t="str">
        <f>+RIGHT(C185,1)</f>
        <v>3</v>
      </c>
      <c r="AT185" s="802" t="str">
        <f t="shared" si="47"/>
        <v>DD+3</v>
      </c>
    </row>
    <row r="186" spans="1:46" ht="14.45" customHeight="1" x14ac:dyDescent="0.2">
      <c r="A186" s="815"/>
      <c r="B186" s="815"/>
      <c r="C186" s="815"/>
      <c r="D186" s="819">
        <v>464.3</v>
      </c>
      <c r="E186" s="818"/>
      <c r="F186" s="818"/>
      <c r="G186" s="818"/>
      <c r="H186" s="818"/>
      <c r="I186" s="818"/>
      <c r="J186" s="818"/>
      <c r="K186" s="818"/>
      <c r="L186" s="818"/>
      <c r="M186" s="818"/>
      <c r="N186" s="805"/>
      <c r="O186" s="805"/>
      <c r="P186" s="805"/>
      <c r="Q186" s="818"/>
      <c r="R186" s="818"/>
      <c r="S186" s="818"/>
      <c r="T186" s="805"/>
      <c r="U186" s="805"/>
      <c r="V186" s="805">
        <f t="shared" ref="V186" si="90">+ROUND(D186/15,0)-1</f>
        <v>30</v>
      </c>
      <c r="W186" s="805"/>
      <c r="X186" s="805"/>
      <c r="Y186" s="805"/>
      <c r="Z186" s="805">
        <f t="shared" ref="Z186" si="91">V186+Y186</f>
        <v>30</v>
      </c>
      <c r="AA186" s="818"/>
      <c r="AB186" s="821"/>
      <c r="AR186" s="802" t="str">
        <f t="shared" si="44"/>
        <v/>
      </c>
    </row>
    <row r="187" spans="1:46" s="824" customFormat="1" ht="14.45" customHeight="1" x14ac:dyDescent="0.2">
      <c r="A187" s="815">
        <f>+SUBTOTAL(3,$B$13:B187)</f>
        <v>88</v>
      </c>
      <c r="B187" s="815" t="s">
        <v>488</v>
      </c>
      <c r="C187" s="815" t="s">
        <v>233</v>
      </c>
      <c r="D187" s="819"/>
      <c r="E187" s="823">
        <v>1</v>
      </c>
      <c r="F187" s="822" t="s">
        <v>1868</v>
      </c>
      <c r="G187" s="821" t="s">
        <v>1778</v>
      </c>
      <c r="H187" s="821" t="s">
        <v>439</v>
      </c>
      <c r="I187" s="821" t="s">
        <v>1779</v>
      </c>
      <c r="J187" s="821" t="s">
        <v>1778</v>
      </c>
      <c r="K187" s="821" t="s">
        <v>439</v>
      </c>
      <c r="L187" s="821" t="s">
        <v>1779</v>
      </c>
      <c r="M187" s="823">
        <v>1</v>
      </c>
      <c r="N187" s="821" t="s">
        <v>1780</v>
      </c>
      <c r="O187" s="821" t="s">
        <v>1781</v>
      </c>
      <c r="P187" s="821">
        <v>1</v>
      </c>
      <c r="Q187" s="823">
        <v>1</v>
      </c>
      <c r="R187" s="821">
        <v>1</v>
      </c>
      <c r="S187" s="821">
        <v>1</v>
      </c>
      <c r="T187" s="821"/>
      <c r="U187" s="821"/>
      <c r="V187" s="805"/>
      <c r="W187" s="805"/>
      <c r="X187" s="805"/>
      <c r="Y187" s="805"/>
      <c r="Z187" s="805"/>
      <c r="AA187" s="821"/>
      <c r="AB187" s="821"/>
      <c r="AC187" s="802"/>
      <c r="AD187" s="802"/>
      <c r="AE187" s="802"/>
      <c r="AF187" s="802"/>
      <c r="AG187" s="802"/>
      <c r="AH187" s="802"/>
      <c r="AI187" s="802"/>
      <c r="AJ187" s="802"/>
      <c r="AK187" s="802"/>
      <c r="AL187" s="802"/>
      <c r="AM187" s="802"/>
      <c r="AN187" s="802"/>
      <c r="AO187" s="802"/>
      <c r="AP187" s="802"/>
      <c r="AR187" s="802" t="str">
        <f t="shared" si="44"/>
        <v>DA</v>
      </c>
      <c r="AS187" s="802" t="str">
        <f>+RIGHT(C187,1)</f>
        <v>9</v>
      </c>
      <c r="AT187" s="825" t="str">
        <f t="shared" si="47"/>
        <v>DA+9</v>
      </c>
    </row>
    <row r="188" spans="1:46" ht="14.45" customHeight="1" x14ac:dyDescent="0.2">
      <c r="A188" s="815"/>
      <c r="B188" s="815"/>
      <c r="C188" s="815"/>
      <c r="D188" s="819">
        <v>373.7</v>
      </c>
      <c r="E188" s="818"/>
      <c r="F188" s="818"/>
      <c r="G188" s="818"/>
      <c r="H188" s="818"/>
      <c r="I188" s="818"/>
      <c r="J188" s="818"/>
      <c r="K188" s="818"/>
      <c r="L188" s="818"/>
      <c r="M188" s="818"/>
      <c r="N188" s="805"/>
      <c r="O188" s="805"/>
      <c r="P188" s="805"/>
      <c r="Q188" s="818"/>
      <c r="R188" s="818"/>
      <c r="S188" s="818"/>
      <c r="T188" s="805"/>
      <c r="U188" s="805"/>
      <c r="V188" s="805">
        <f t="shared" ref="V188" si="92">+ROUND(D188/15,0)-1</f>
        <v>24</v>
      </c>
      <c r="W188" s="805"/>
      <c r="X188" s="805"/>
      <c r="Y188" s="805"/>
      <c r="Z188" s="805">
        <f t="shared" ref="Z188" si="93">V188+Y188</f>
        <v>24</v>
      </c>
      <c r="AA188" s="818"/>
      <c r="AB188" s="821"/>
      <c r="AR188" s="802" t="str">
        <f t="shared" si="44"/>
        <v/>
      </c>
    </row>
    <row r="189" spans="1:46" ht="14.45" customHeight="1" x14ac:dyDescent="0.2">
      <c r="A189" s="815">
        <f>+SUBTOTAL(3,$B$13:B189)</f>
        <v>89</v>
      </c>
      <c r="B189" s="815" t="s">
        <v>489</v>
      </c>
      <c r="C189" s="815" t="s">
        <v>20</v>
      </c>
      <c r="D189" s="819"/>
      <c r="E189" s="821">
        <v>1</v>
      </c>
      <c r="F189" s="822" t="s">
        <v>1869</v>
      </c>
      <c r="G189" s="821" t="s">
        <v>1778</v>
      </c>
      <c r="H189" s="821" t="s">
        <v>439</v>
      </c>
      <c r="I189" s="821" t="s">
        <v>1779</v>
      </c>
      <c r="J189" s="821" t="s">
        <v>1778</v>
      </c>
      <c r="K189" s="821" t="s">
        <v>439</v>
      </c>
      <c r="L189" s="821" t="s">
        <v>1779</v>
      </c>
      <c r="M189" s="821">
        <v>1</v>
      </c>
      <c r="N189" s="821" t="s">
        <v>1780</v>
      </c>
      <c r="O189" s="821" t="s">
        <v>1781</v>
      </c>
      <c r="P189" s="821">
        <v>1</v>
      </c>
      <c r="Q189" s="821">
        <v>1</v>
      </c>
      <c r="R189" s="821">
        <v>1</v>
      </c>
      <c r="S189" s="821">
        <v>1</v>
      </c>
      <c r="T189" s="821"/>
      <c r="U189" s="821"/>
      <c r="V189" s="805"/>
      <c r="W189" s="805"/>
      <c r="X189" s="805"/>
      <c r="Y189" s="805"/>
      <c r="Z189" s="805"/>
      <c r="AA189" s="821"/>
      <c r="AB189" s="821"/>
      <c r="AC189" s="802"/>
      <c r="AD189" s="802"/>
      <c r="AE189" s="802"/>
      <c r="AF189" s="802"/>
      <c r="AG189" s="802"/>
      <c r="AH189" s="802"/>
      <c r="AI189" s="802"/>
      <c r="AJ189" s="802"/>
      <c r="AK189" s="802"/>
      <c r="AL189" s="802"/>
      <c r="AM189" s="802"/>
      <c r="AN189" s="802"/>
      <c r="AO189" s="802"/>
      <c r="AP189" s="802"/>
      <c r="AR189" s="802" t="str">
        <f t="shared" si="44"/>
        <v>DA</v>
      </c>
      <c r="AS189" s="802" t="str">
        <f>+RIGHT(C189,1)</f>
        <v>3</v>
      </c>
      <c r="AT189" s="802" t="str">
        <f t="shared" si="47"/>
        <v>DA+3</v>
      </c>
    </row>
    <row r="190" spans="1:46" ht="14.45" customHeight="1" x14ac:dyDescent="0.2">
      <c r="A190" s="815"/>
      <c r="B190" s="815"/>
      <c r="C190" s="828"/>
      <c r="D190" s="819">
        <v>419.7</v>
      </c>
      <c r="E190" s="818"/>
      <c r="F190" s="818"/>
      <c r="G190" s="818"/>
      <c r="H190" s="818"/>
      <c r="I190" s="818"/>
      <c r="J190" s="818"/>
      <c r="K190" s="818"/>
      <c r="L190" s="818"/>
      <c r="M190" s="818"/>
      <c r="N190" s="805"/>
      <c r="O190" s="805"/>
      <c r="P190" s="805"/>
      <c r="Q190" s="818"/>
      <c r="R190" s="818"/>
      <c r="S190" s="818"/>
      <c r="T190" s="805"/>
      <c r="U190" s="805"/>
      <c r="V190" s="805">
        <f t="shared" ref="V190" si="94">+ROUND(D190/15,0)-1</f>
        <v>27</v>
      </c>
      <c r="W190" s="805"/>
      <c r="X190" s="805"/>
      <c r="Y190" s="805"/>
      <c r="Z190" s="805">
        <f t="shared" ref="Z190" si="95">V190+Y190</f>
        <v>27</v>
      </c>
      <c r="AA190" s="818"/>
      <c r="AB190" s="821"/>
      <c r="AR190" s="802" t="str">
        <f t="shared" si="44"/>
        <v/>
      </c>
    </row>
    <row r="191" spans="1:46" ht="14.45" customHeight="1" x14ac:dyDescent="0.2">
      <c r="A191" s="815">
        <f>+SUBTOTAL(3,$B$13:B191)</f>
        <v>90</v>
      </c>
      <c r="B191" s="815" t="s">
        <v>490</v>
      </c>
      <c r="C191" s="815" t="s">
        <v>20</v>
      </c>
      <c r="D191" s="819"/>
      <c r="E191" s="821">
        <v>1</v>
      </c>
      <c r="F191" s="822" t="s">
        <v>1870</v>
      </c>
      <c r="G191" s="821" t="s">
        <v>1778</v>
      </c>
      <c r="H191" s="821" t="s">
        <v>439</v>
      </c>
      <c r="I191" s="821" t="s">
        <v>1779</v>
      </c>
      <c r="J191" s="821" t="s">
        <v>1778</v>
      </c>
      <c r="K191" s="821" t="s">
        <v>439</v>
      </c>
      <c r="L191" s="821" t="s">
        <v>1779</v>
      </c>
      <c r="M191" s="821">
        <v>1</v>
      </c>
      <c r="N191" s="821" t="s">
        <v>1780</v>
      </c>
      <c r="O191" s="821" t="s">
        <v>1781</v>
      </c>
      <c r="P191" s="821">
        <v>1</v>
      </c>
      <c r="Q191" s="821">
        <v>1</v>
      </c>
      <c r="R191" s="821">
        <v>1</v>
      </c>
      <c r="S191" s="821">
        <v>1</v>
      </c>
      <c r="T191" s="821"/>
      <c r="U191" s="821"/>
      <c r="V191" s="805"/>
      <c r="W191" s="805"/>
      <c r="X191" s="805"/>
      <c r="Y191" s="805"/>
      <c r="Z191" s="805"/>
      <c r="AA191" s="821"/>
      <c r="AB191" s="821"/>
      <c r="AC191" s="802"/>
      <c r="AD191" s="802"/>
      <c r="AE191" s="802"/>
      <c r="AF191" s="802"/>
      <c r="AG191" s="802"/>
      <c r="AH191" s="802"/>
      <c r="AI191" s="802"/>
      <c r="AJ191" s="802"/>
      <c r="AK191" s="802"/>
      <c r="AL191" s="802"/>
      <c r="AM191" s="802"/>
      <c r="AN191" s="802"/>
      <c r="AO191" s="802"/>
      <c r="AP191" s="802"/>
      <c r="AR191" s="802" t="str">
        <f t="shared" si="44"/>
        <v>DA</v>
      </c>
      <c r="AS191" s="802" t="str">
        <f>+RIGHT(C191,1)</f>
        <v>3</v>
      </c>
      <c r="AT191" s="802" t="str">
        <f t="shared" si="47"/>
        <v>DA+3</v>
      </c>
    </row>
    <row r="192" spans="1:46" ht="14.45" customHeight="1" x14ac:dyDescent="0.2">
      <c r="A192" s="815"/>
      <c r="B192" s="815"/>
      <c r="C192" s="828"/>
      <c r="D192" s="819">
        <v>420.3</v>
      </c>
      <c r="E192" s="818"/>
      <c r="F192" s="818"/>
      <c r="G192" s="818"/>
      <c r="H192" s="818"/>
      <c r="I192" s="818"/>
      <c r="J192" s="818"/>
      <c r="K192" s="818"/>
      <c r="L192" s="818"/>
      <c r="M192" s="818"/>
      <c r="N192" s="805"/>
      <c r="O192" s="805"/>
      <c r="P192" s="805"/>
      <c r="Q192" s="818"/>
      <c r="R192" s="818"/>
      <c r="S192" s="818"/>
      <c r="T192" s="805"/>
      <c r="U192" s="805"/>
      <c r="V192" s="805">
        <f t="shared" ref="V192" si="96">+ROUND(D192/15,0)-1</f>
        <v>27</v>
      </c>
      <c r="W192" s="805"/>
      <c r="X192" s="805"/>
      <c r="Y192" s="805"/>
      <c r="Z192" s="805">
        <f t="shared" ref="Z192" si="97">V192+Y192</f>
        <v>27</v>
      </c>
      <c r="AA192" s="818"/>
      <c r="AB192" s="821"/>
      <c r="AR192" s="802" t="str">
        <f t="shared" si="44"/>
        <v/>
      </c>
    </row>
    <row r="193" spans="1:46" ht="14.45" customHeight="1" x14ac:dyDescent="0.2">
      <c r="A193" s="815">
        <f>+SUBTOTAL(3,$B$13:B193)</f>
        <v>91</v>
      </c>
      <c r="B193" s="815" t="s">
        <v>172</v>
      </c>
      <c r="C193" s="815" t="s">
        <v>20</v>
      </c>
      <c r="D193" s="819"/>
      <c r="E193" s="821">
        <v>1</v>
      </c>
      <c r="F193" s="822" t="s">
        <v>1871</v>
      </c>
      <c r="G193" s="821" t="s">
        <v>1778</v>
      </c>
      <c r="H193" s="821" t="s">
        <v>439</v>
      </c>
      <c r="I193" s="821" t="s">
        <v>1779</v>
      </c>
      <c r="J193" s="821" t="s">
        <v>1778</v>
      </c>
      <c r="K193" s="821" t="s">
        <v>439</v>
      </c>
      <c r="L193" s="821" t="s">
        <v>1779</v>
      </c>
      <c r="M193" s="821">
        <v>1</v>
      </c>
      <c r="N193" s="821" t="s">
        <v>1780</v>
      </c>
      <c r="O193" s="821" t="s">
        <v>1781</v>
      </c>
      <c r="P193" s="821">
        <v>1</v>
      </c>
      <c r="Q193" s="821">
        <v>1</v>
      </c>
      <c r="R193" s="821">
        <v>1</v>
      </c>
      <c r="S193" s="821">
        <v>1</v>
      </c>
      <c r="T193" s="821"/>
      <c r="U193" s="821"/>
      <c r="V193" s="805"/>
      <c r="W193" s="805"/>
      <c r="X193" s="805"/>
      <c r="Y193" s="805"/>
      <c r="Z193" s="805"/>
      <c r="AA193" s="821"/>
      <c r="AB193" s="821"/>
      <c r="AC193" s="802"/>
      <c r="AD193" s="802"/>
      <c r="AE193" s="802"/>
      <c r="AF193" s="802"/>
      <c r="AG193" s="802"/>
      <c r="AH193" s="802"/>
      <c r="AI193" s="802"/>
      <c r="AJ193" s="802"/>
      <c r="AK193" s="802"/>
      <c r="AL193" s="802"/>
      <c r="AM193" s="802"/>
      <c r="AN193" s="802"/>
      <c r="AO193" s="802"/>
      <c r="AP193" s="802"/>
      <c r="AR193" s="802" t="str">
        <f t="shared" si="44"/>
        <v>DA</v>
      </c>
      <c r="AS193" s="802" t="str">
        <f>+RIGHT(C193,1)</f>
        <v>3</v>
      </c>
      <c r="AT193" s="802" t="str">
        <f t="shared" si="47"/>
        <v>DA+3</v>
      </c>
    </row>
    <row r="194" spans="1:46" ht="14.45" customHeight="1" x14ac:dyDescent="0.2">
      <c r="A194" s="815"/>
      <c r="B194" s="815"/>
      <c r="C194" s="828"/>
      <c r="D194" s="819">
        <v>400</v>
      </c>
      <c r="E194" s="818"/>
      <c r="F194" s="818"/>
      <c r="G194" s="818"/>
      <c r="H194" s="818"/>
      <c r="I194" s="818"/>
      <c r="J194" s="818"/>
      <c r="K194" s="818"/>
      <c r="L194" s="818"/>
      <c r="M194" s="818"/>
      <c r="N194" s="805"/>
      <c r="O194" s="805"/>
      <c r="P194" s="805"/>
      <c r="Q194" s="818"/>
      <c r="R194" s="818"/>
      <c r="S194" s="818"/>
      <c r="T194" s="805"/>
      <c r="U194" s="805"/>
      <c r="V194" s="805">
        <f t="shared" ref="V194" si="98">+ROUND(D194/15,0)-1</f>
        <v>26</v>
      </c>
      <c r="W194" s="805"/>
      <c r="X194" s="805"/>
      <c r="Y194" s="805"/>
      <c r="Z194" s="805">
        <f t="shared" ref="Z194" si="99">V194+Y194</f>
        <v>26</v>
      </c>
      <c r="AA194" s="818"/>
      <c r="AB194" s="821"/>
      <c r="AR194" s="802" t="str">
        <f t="shared" si="44"/>
        <v/>
      </c>
    </row>
    <row r="195" spans="1:46" ht="14.45" customHeight="1" x14ac:dyDescent="0.2">
      <c r="A195" s="815">
        <f>+SUBTOTAL(3,$B$13:B195)</f>
        <v>92</v>
      </c>
      <c r="B195" s="820" t="s">
        <v>491</v>
      </c>
      <c r="C195" s="838" t="s">
        <v>244</v>
      </c>
      <c r="D195" s="819"/>
      <c r="E195" s="821">
        <v>1</v>
      </c>
      <c r="F195" s="822" t="s">
        <v>1872</v>
      </c>
      <c r="G195" s="821" t="s">
        <v>1778</v>
      </c>
      <c r="H195" s="821" t="s">
        <v>439</v>
      </c>
      <c r="I195" s="821" t="s">
        <v>1779</v>
      </c>
      <c r="J195" s="821" t="s">
        <v>1778</v>
      </c>
      <c r="K195" s="821" t="s">
        <v>439</v>
      </c>
      <c r="L195" s="821" t="s">
        <v>1779</v>
      </c>
      <c r="M195" s="821">
        <v>1</v>
      </c>
      <c r="N195" s="821" t="s">
        <v>1780</v>
      </c>
      <c r="O195" s="821" t="s">
        <v>1781</v>
      </c>
      <c r="P195" s="821">
        <v>1</v>
      </c>
      <c r="Q195" s="821">
        <v>1</v>
      </c>
      <c r="R195" s="821">
        <v>1</v>
      </c>
      <c r="S195" s="818"/>
      <c r="T195" s="805"/>
      <c r="U195" s="805"/>
      <c r="V195" s="805"/>
      <c r="W195" s="805"/>
      <c r="X195" s="805"/>
      <c r="Y195" s="805"/>
      <c r="Z195" s="805"/>
      <c r="AA195" s="818"/>
      <c r="AB195" s="821"/>
      <c r="AR195" s="802" t="str">
        <f t="shared" si="44"/>
        <v>DC</v>
      </c>
      <c r="AS195" s="802" t="str">
        <f>+RIGHT(C195,1)</f>
        <v>0</v>
      </c>
      <c r="AT195" s="802" t="str">
        <f t="shared" si="47"/>
        <v>DC+0</v>
      </c>
    </row>
    <row r="196" spans="1:46" ht="14.45" customHeight="1" x14ac:dyDescent="0.2">
      <c r="A196" s="815"/>
      <c r="B196" s="815"/>
      <c r="C196" s="838"/>
      <c r="D196" s="819">
        <v>381.4</v>
      </c>
      <c r="E196" s="818"/>
      <c r="F196" s="818"/>
      <c r="G196" s="818"/>
      <c r="H196" s="818"/>
      <c r="I196" s="818"/>
      <c r="J196" s="818"/>
      <c r="K196" s="818"/>
      <c r="L196" s="818"/>
      <c r="M196" s="818"/>
      <c r="N196" s="805"/>
      <c r="O196" s="805"/>
      <c r="P196" s="805"/>
      <c r="Q196" s="818"/>
      <c r="R196" s="818"/>
      <c r="S196" s="818"/>
      <c r="T196" s="805"/>
      <c r="U196" s="805"/>
      <c r="V196" s="805">
        <f t="shared" ref="V196" si="100">+ROUND(D196/15,0)-1</f>
        <v>24</v>
      </c>
      <c r="W196" s="805"/>
      <c r="X196" s="805"/>
      <c r="Y196" s="805"/>
      <c r="Z196" s="805">
        <f t="shared" ref="Z196" si="101">V196+Y196</f>
        <v>24</v>
      </c>
      <c r="AA196" s="818"/>
      <c r="AB196" s="821"/>
      <c r="AR196" s="802" t="str">
        <f t="shared" si="44"/>
        <v/>
      </c>
    </row>
    <row r="197" spans="1:46" ht="14.45" customHeight="1" x14ac:dyDescent="0.2">
      <c r="A197" s="815">
        <f>+SUBTOTAL(3,$B$13:B197)</f>
        <v>93</v>
      </c>
      <c r="B197" s="820" t="s">
        <v>492</v>
      </c>
      <c r="C197" s="838" t="s">
        <v>239</v>
      </c>
      <c r="D197" s="819"/>
      <c r="E197" s="821">
        <v>1</v>
      </c>
      <c r="F197" s="822" t="s">
        <v>1873</v>
      </c>
      <c r="G197" s="821" t="s">
        <v>1778</v>
      </c>
      <c r="H197" s="821" t="s">
        <v>439</v>
      </c>
      <c r="I197" s="821" t="s">
        <v>1779</v>
      </c>
      <c r="J197" s="821" t="s">
        <v>1778</v>
      </c>
      <c r="K197" s="821" t="s">
        <v>439</v>
      </c>
      <c r="L197" s="821" t="s">
        <v>1779</v>
      </c>
      <c r="M197" s="821">
        <v>1</v>
      </c>
      <c r="N197" s="821" t="s">
        <v>1780</v>
      </c>
      <c r="O197" s="821" t="s">
        <v>1781</v>
      </c>
      <c r="P197" s="821">
        <v>1</v>
      </c>
      <c r="Q197" s="821">
        <v>1</v>
      </c>
      <c r="R197" s="821">
        <v>1</v>
      </c>
      <c r="S197" s="818"/>
      <c r="T197" s="805"/>
      <c r="U197" s="805"/>
      <c r="V197" s="805"/>
      <c r="W197" s="805"/>
      <c r="X197" s="805"/>
      <c r="Y197" s="805"/>
      <c r="Z197" s="805"/>
      <c r="AA197" s="818"/>
      <c r="AB197" s="821"/>
      <c r="AR197" s="802" t="str">
        <f t="shared" si="44"/>
        <v>DC</v>
      </c>
      <c r="AS197" s="802" t="str">
        <f>+RIGHT(C197,1)</f>
        <v>0</v>
      </c>
      <c r="AT197" s="802" t="str">
        <f t="shared" si="47"/>
        <v>DC+0</v>
      </c>
    </row>
    <row r="198" spans="1:46" ht="14.45" customHeight="1" x14ac:dyDescent="0.2">
      <c r="A198" s="815"/>
      <c r="B198" s="815"/>
      <c r="C198" s="838"/>
      <c r="D198" s="819">
        <v>412.76499999999999</v>
      </c>
      <c r="E198" s="818"/>
      <c r="F198" s="818"/>
      <c r="G198" s="818"/>
      <c r="H198" s="818"/>
      <c r="I198" s="818"/>
      <c r="J198" s="818"/>
      <c r="K198" s="818"/>
      <c r="L198" s="818"/>
      <c r="M198" s="818"/>
      <c r="N198" s="805"/>
      <c r="O198" s="805"/>
      <c r="P198" s="805"/>
      <c r="Q198" s="818"/>
      <c r="R198" s="818"/>
      <c r="S198" s="818"/>
      <c r="T198" s="805"/>
      <c r="U198" s="805"/>
      <c r="V198" s="805">
        <f t="shared" ref="V198" si="102">+ROUND(D198/15,0)-1</f>
        <v>27</v>
      </c>
      <c r="W198" s="805"/>
      <c r="X198" s="805"/>
      <c r="Y198" s="805"/>
      <c r="Z198" s="805">
        <f t="shared" ref="Z198" si="103">V198+Y198</f>
        <v>27</v>
      </c>
      <c r="AA198" s="818"/>
      <c r="AB198" s="821"/>
      <c r="AR198" s="802" t="str">
        <f t="shared" si="44"/>
        <v/>
      </c>
    </row>
    <row r="199" spans="1:46" ht="14.45" customHeight="1" x14ac:dyDescent="0.2">
      <c r="A199" s="815">
        <f>+SUBTOTAL(3,$B$13:B199)</f>
        <v>94</v>
      </c>
      <c r="B199" s="815" t="s">
        <v>493</v>
      </c>
      <c r="C199" s="838" t="s">
        <v>20</v>
      </c>
      <c r="D199" s="819"/>
      <c r="E199" s="821">
        <v>1</v>
      </c>
      <c r="F199" s="822" t="s">
        <v>1874</v>
      </c>
      <c r="G199" s="821" t="s">
        <v>1778</v>
      </c>
      <c r="H199" s="821" t="s">
        <v>439</v>
      </c>
      <c r="I199" s="821" t="s">
        <v>1779</v>
      </c>
      <c r="J199" s="821" t="s">
        <v>1778</v>
      </c>
      <c r="K199" s="821" t="s">
        <v>439</v>
      </c>
      <c r="L199" s="821" t="s">
        <v>1779</v>
      </c>
      <c r="M199" s="821">
        <v>1</v>
      </c>
      <c r="N199" s="821" t="s">
        <v>1780</v>
      </c>
      <c r="O199" s="821" t="s">
        <v>1781</v>
      </c>
      <c r="P199" s="821">
        <v>1</v>
      </c>
      <c r="Q199" s="821">
        <v>1</v>
      </c>
      <c r="R199" s="821">
        <v>1</v>
      </c>
      <c r="S199" s="821">
        <v>1</v>
      </c>
      <c r="T199" s="821"/>
      <c r="U199" s="821"/>
      <c r="V199" s="805"/>
      <c r="W199" s="805"/>
      <c r="X199" s="805"/>
      <c r="Y199" s="805"/>
      <c r="Z199" s="805"/>
      <c r="AA199" s="821"/>
      <c r="AB199" s="821"/>
      <c r="AC199" s="802"/>
      <c r="AD199" s="802"/>
      <c r="AE199" s="802"/>
      <c r="AF199" s="802"/>
      <c r="AG199" s="802"/>
      <c r="AH199" s="802"/>
      <c r="AI199" s="802"/>
      <c r="AJ199" s="802"/>
      <c r="AK199" s="802"/>
      <c r="AL199" s="802"/>
      <c r="AM199" s="802"/>
      <c r="AN199" s="802"/>
      <c r="AO199" s="802"/>
      <c r="AP199" s="802"/>
      <c r="AR199" s="802" t="str">
        <f t="shared" si="44"/>
        <v>DA</v>
      </c>
      <c r="AS199" s="802" t="str">
        <f>+RIGHT(C199,1)</f>
        <v>3</v>
      </c>
      <c r="AT199" s="802" t="str">
        <f t="shared" si="47"/>
        <v>DA+3</v>
      </c>
    </row>
    <row r="200" spans="1:46" ht="14.45" customHeight="1" x14ac:dyDescent="0.2">
      <c r="A200" s="815"/>
      <c r="B200" s="815"/>
      <c r="C200" s="838"/>
      <c r="D200" s="819">
        <v>396.029</v>
      </c>
      <c r="E200" s="818"/>
      <c r="F200" s="818"/>
      <c r="G200" s="818"/>
      <c r="H200" s="818"/>
      <c r="I200" s="818"/>
      <c r="J200" s="818"/>
      <c r="K200" s="818"/>
      <c r="L200" s="818"/>
      <c r="M200" s="818"/>
      <c r="N200" s="805"/>
      <c r="O200" s="805"/>
      <c r="P200" s="805"/>
      <c r="Q200" s="818"/>
      <c r="R200" s="818"/>
      <c r="S200" s="818"/>
      <c r="T200" s="805"/>
      <c r="U200" s="805"/>
      <c r="V200" s="805">
        <f t="shared" ref="V200" si="104">+ROUND(D200/15,0)-1</f>
        <v>25</v>
      </c>
      <c r="W200" s="805"/>
      <c r="X200" s="805"/>
      <c r="Y200" s="805"/>
      <c r="Z200" s="805">
        <f t="shared" ref="Z200" si="105">V200+Y200</f>
        <v>25</v>
      </c>
      <c r="AA200" s="818"/>
      <c r="AB200" s="821"/>
      <c r="AR200" s="802" t="str">
        <f t="shared" si="44"/>
        <v/>
      </c>
    </row>
    <row r="201" spans="1:46" ht="14.45" customHeight="1" x14ac:dyDescent="0.2">
      <c r="A201" s="815">
        <f>+SUBTOTAL(3,$B$13:B201)</f>
        <v>95</v>
      </c>
      <c r="B201" s="815" t="s">
        <v>494</v>
      </c>
      <c r="C201" s="838" t="s">
        <v>231</v>
      </c>
      <c r="D201" s="819"/>
      <c r="E201" s="821">
        <v>1</v>
      </c>
      <c r="F201" s="822" t="s">
        <v>1875</v>
      </c>
      <c r="G201" s="821" t="s">
        <v>1778</v>
      </c>
      <c r="H201" s="821" t="s">
        <v>439</v>
      </c>
      <c r="I201" s="821" t="s">
        <v>1779</v>
      </c>
      <c r="J201" s="821" t="s">
        <v>1778</v>
      </c>
      <c r="K201" s="821" t="s">
        <v>439</v>
      </c>
      <c r="L201" s="821" t="s">
        <v>1779</v>
      </c>
      <c r="M201" s="821">
        <v>1</v>
      </c>
      <c r="N201" s="821" t="s">
        <v>1780</v>
      </c>
      <c r="O201" s="821" t="s">
        <v>1781</v>
      </c>
      <c r="P201" s="821">
        <v>1</v>
      </c>
      <c r="Q201" s="821">
        <v>1</v>
      </c>
      <c r="R201" s="821">
        <v>1</v>
      </c>
      <c r="S201" s="821">
        <v>1</v>
      </c>
      <c r="T201" s="821"/>
      <c r="U201" s="821"/>
      <c r="V201" s="805"/>
      <c r="W201" s="805"/>
      <c r="X201" s="805"/>
      <c r="Y201" s="805"/>
      <c r="Z201" s="805"/>
      <c r="AA201" s="821"/>
      <c r="AB201" s="821"/>
      <c r="AC201" s="802"/>
      <c r="AD201" s="802"/>
      <c r="AE201" s="802"/>
      <c r="AF201" s="802"/>
      <c r="AG201" s="802"/>
      <c r="AH201" s="802"/>
      <c r="AI201" s="802"/>
      <c r="AJ201" s="802"/>
      <c r="AK201" s="802"/>
      <c r="AL201" s="802"/>
      <c r="AM201" s="802"/>
      <c r="AN201" s="802"/>
      <c r="AO201" s="802"/>
      <c r="AP201" s="802"/>
      <c r="AR201" s="802" t="str">
        <f t="shared" si="44"/>
        <v>DA</v>
      </c>
      <c r="AS201" s="802" t="str">
        <f>+RIGHT(C201,1)</f>
        <v>0</v>
      </c>
      <c r="AT201" s="802" t="str">
        <f t="shared" si="47"/>
        <v>DA+0</v>
      </c>
    </row>
    <row r="202" spans="1:46" ht="14.45" customHeight="1" x14ac:dyDescent="0.2">
      <c r="A202" s="815"/>
      <c r="B202" s="815"/>
      <c r="C202" s="838"/>
      <c r="D202" s="819">
        <v>383.3</v>
      </c>
      <c r="E202" s="818"/>
      <c r="F202" s="818"/>
      <c r="G202" s="818"/>
      <c r="H202" s="818"/>
      <c r="I202" s="818"/>
      <c r="J202" s="818"/>
      <c r="K202" s="818"/>
      <c r="L202" s="818"/>
      <c r="M202" s="818"/>
      <c r="N202" s="805"/>
      <c r="O202" s="805"/>
      <c r="P202" s="805"/>
      <c r="Q202" s="818"/>
      <c r="R202" s="818"/>
      <c r="S202" s="818"/>
      <c r="T202" s="805"/>
      <c r="U202" s="805"/>
      <c r="V202" s="805">
        <f t="shared" ref="V202" si="106">+ROUND(D202/15,0)-1</f>
        <v>25</v>
      </c>
      <c r="W202" s="805"/>
      <c r="X202" s="805"/>
      <c r="Y202" s="805"/>
      <c r="Z202" s="805">
        <f t="shared" ref="Z202" si="107">V202+Y202</f>
        <v>25</v>
      </c>
      <c r="AA202" s="818"/>
      <c r="AB202" s="821"/>
      <c r="AR202" s="802" t="str">
        <f t="shared" si="44"/>
        <v/>
      </c>
    </row>
    <row r="203" spans="1:46" ht="14.45" customHeight="1" x14ac:dyDescent="0.2">
      <c r="A203" s="815">
        <f>+SUBTOTAL(3,$B$13:B203)</f>
        <v>96</v>
      </c>
      <c r="B203" s="820" t="s">
        <v>495</v>
      </c>
      <c r="C203" s="838" t="s">
        <v>239</v>
      </c>
      <c r="D203" s="819"/>
      <c r="E203" s="821">
        <v>1</v>
      </c>
      <c r="F203" s="822" t="s">
        <v>1876</v>
      </c>
      <c r="G203" s="821" t="s">
        <v>1778</v>
      </c>
      <c r="H203" s="821" t="s">
        <v>439</v>
      </c>
      <c r="I203" s="821" t="s">
        <v>1779</v>
      </c>
      <c r="J203" s="821" t="s">
        <v>1778</v>
      </c>
      <c r="K203" s="821" t="s">
        <v>439</v>
      </c>
      <c r="L203" s="821" t="s">
        <v>1779</v>
      </c>
      <c r="M203" s="821">
        <v>1</v>
      </c>
      <c r="N203" s="821" t="s">
        <v>1780</v>
      </c>
      <c r="O203" s="821" t="s">
        <v>1781</v>
      </c>
      <c r="P203" s="821">
        <v>1</v>
      </c>
      <c r="Q203" s="821">
        <v>1</v>
      </c>
      <c r="R203" s="821">
        <v>1</v>
      </c>
      <c r="S203" s="818"/>
      <c r="T203" s="805"/>
      <c r="U203" s="805"/>
      <c r="V203" s="805"/>
      <c r="W203" s="805"/>
      <c r="X203" s="805"/>
      <c r="Y203" s="805"/>
      <c r="Z203" s="805"/>
      <c r="AA203" s="818"/>
      <c r="AB203" s="821"/>
      <c r="AR203" s="802" t="str">
        <f t="shared" si="44"/>
        <v>DC</v>
      </c>
      <c r="AS203" s="802" t="str">
        <f>+RIGHT(C203,1)</f>
        <v>0</v>
      </c>
      <c r="AT203" s="802" t="str">
        <f t="shared" si="47"/>
        <v>DC+0</v>
      </c>
    </row>
    <row r="204" spans="1:46" ht="14.45" customHeight="1" x14ac:dyDescent="0.2">
      <c r="A204" s="815"/>
      <c r="B204" s="815"/>
      <c r="C204" s="838"/>
      <c r="D204" s="819">
        <v>404.6</v>
      </c>
      <c r="E204" s="818"/>
      <c r="F204" s="818"/>
      <c r="G204" s="818"/>
      <c r="H204" s="818"/>
      <c r="I204" s="818"/>
      <c r="J204" s="818"/>
      <c r="K204" s="818"/>
      <c r="L204" s="818"/>
      <c r="M204" s="818"/>
      <c r="N204" s="805"/>
      <c r="O204" s="805"/>
      <c r="P204" s="805"/>
      <c r="Q204" s="818"/>
      <c r="R204" s="818"/>
      <c r="S204" s="818"/>
      <c r="T204" s="805"/>
      <c r="U204" s="805"/>
      <c r="V204" s="805">
        <f t="shared" ref="V204" si="108">+ROUND(D204/15,0)-1</f>
        <v>26</v>
      </c>
      <c r="W204" s="805"/>
      <c r="X204" s="805"/>
      <c r="Y204" s="805"/>
      <c r="Z204" s="805">
        <f t="shared" ref="Z204" si="109">V204+Y204</f>
        <v>26</v>
      </c>
      <c r="AA204" s="818"/>
      <c r="AB204" s="821"/>
      <c r="AR204" s="802" t="str">
        <f t="shared" si="44"/>
        <v/>
      </c>
    </row>
    <row r="205" spans="1:46" ht="14.45" customHeight="1" x14ac:dyDescent="0.2">
      <c r="A205" s="815">
        <f>+SUBTOTAL(3,$B$13:B205)</f>
        <v>97</v>
      </c>
      <c r="B205" s="815" t="s">
        <v>496</v>
      </c>
      <c r="C205" s="838" t="s">
        <v>20</v>
      </c>
      <c r="D205" s="819"/>
      <c r="E205" s="821">
        <v>1</v>
      </c>
      <c r="F205" s="822" t="s">
        <v>1877</v>
      </c>
      <c r="G205" s="821" t="s">
        <v>1778</v>
      </c>
      <c r="H205" s="821" t="s">
        <v>439</v>
      </c>
      <c r="I205" s="821" t="s">
        <v>1779</v>
      </c>
      <c r="J205" s="821" t="s">
        <v>1778</v>
      </c>
      <c r="K205" s="821" t="s">
        <v>439</v>
      </c>
      <c r="L205" s="821" t="s">
        <v>1779</v>
      </c>
      <c r="M205" s="821">
        <v>1</v>
      </c>
      <c r="N205" s="821" t="s">
        <v>1780</v>
      </c>
      <c r="O205" s="821" t="s">
        <v>1781</v>
      </c>
      <c r="P205" s="821">
        <v>1</v>
      </c>
      <c r="Q205" s="821">
        <v>1</v>
      </c>
      <c r="R205" s="821">
        <v>1</v>
      </c>
      <c r="S205" s="821">
        <v>1</v>
      </c>
      <c r="T205" s="821"/>
      <c r="U205" s="821"/>
      <c r="V205" s="805"/>
      <c r="W205" s="805"/>
      <c r="X205" s="805"/>
      <c r="Y205" s="805"/>
      <c r="Z205" s="805"/>
      <c r="AA205" s="821"/>
      <c r="AB205" s="821"/>
      <c r="AC205" s="802"/>
      <c r="AD205" s="802"/>
      <c r="AE205" s="802"/>
      <c r="AF205" s="802"/>
      <c r="AG205" s="802"/>
      <c r="AH205" s="802"/>
      <c r="AI205" s="802"/>
      <c r="AJ205" s="802"/>
      <c r="AK205" s="802"/>
      <c r="AL205" s="802"/>
      <c r="AM205" s="802"/>
      <c r="AN205" s="802"/>
      <c r="AO205" s="802"/>
      <c r="AP205" s="802"/>
      <c r="AR205" s="802" t="str">
        <f t="shared" ref="AR205:AR268" si="110">+LEFT(C205,2)</f>
        <v>DA</v>
      </c>
      <c r="AS205" s="802" t="str">
        <f>+RIGHT(C205,1)</f>
        <v>3</v>
      </c>
      <c r="AT205" s="802" t="str">
        <f t="shared" si="47"/>
        <v>DA+3</v>
      </c>
    </row>
    <row r="206" spans="1:46" x14ac:dyDescent="0.2">
      <c r="A206" s="815"/>
      <c r="B206" s="815"/>
      <c r="C206" s="838"/>
      <c r="D206" s="819">
        <v>413.3</v>
      </c>
      <c r="E206" s="818"/>
      <c r="F206" s="818"/>
      <c r="G206" s="818"/>
      <c r="H206" s="818"/>
      <c r="I206" s="818"/>
      <c r="J206" s="818"/>
      <c r="K206" s="818"/>
      <c r="L206" s="818"/>
      <c r="M206" s="818"/>
      <c r="N206" s="805"/>
      <c r="O206" s="805"/>
      <c r="P206" s="805"/>
      <c r="Q206" s="818"/>
      <c r="R206" s="818"/>
      <c r="S206" s="818"/>
      <c r="T206" s="805"/>
      <c r="U206" s="805"/>
      <c r="V206" s="805">
        <f t="shared" ref="V206" si="111">+ROUND(D206/15,0)-1</f>
        <v>27</v>
      </c>
      <c r="W206" s="805"/>
      <c r="X206" s="805"/>
      <c r="Y206" s="805"/>
      <c r="Z206" s="805">
        <f t="shared" ref="Z206" si="112">V206+Y206</f>
        <v>27</v>
      </c>
      <c r="AA206" s="818"/>
      <c r="AB206" s="821"/>
      <c r="AR206" s="802" t="str">
        <f t="shared" si="110"/>
        <v/>
      </c>
    </row>
    <row r="207" spans="1:46" ht="14.45" customHeight="1" x14ac:dyDescent="0.2">
      <c r="A207" s="815">
        <f>+SUBTOTAL(3,$B$13:B207)</f>
        <v>98</v>
      </c>
      <c r="B207" s="820" t="s">
        <v>497</v>
      </c>
      <c r="C207" s="838" t="s">
        <v>239</v>
      </c>
      <c r="D207" s="819"/>
      <c r="E207" s="821">
        <v>1</v>
      </c>
      <c r="F207" s="822" t="s">
        <v>1878</v>
      </c>
      <c r="G207" s="821" t="s">
        <v>1778</v>
      </c>
      <c r="H207" s="821" t="s">
        <v>439</v>
      </c>
      <c r="I207" s="821" t="s">
        <v>1779</v>
      </c>
      <c r="J207" s="821" t="s">
        <v>1778</v>
      </c>
      <c r="K207" s="821" t="s">
        <v>439</v>
      </c>
      <c r="L207" s="821" t="s">
        <v>1779</v>
      </c>
      <c r="M207" s="821">
        <v>1</v>
      </c>
      <c r="N207" s="821" t="s">
        <v>1780</v>
      </c>
      <c r="O207" s="821" t="s">
        <v>1781</v>
      </c>
      <c r="P207" s="821">
        <v>1</v>
      </c>
      <c r="Q207" s="821">
        <v>1</v>
      </c>
      <c r="R207" s="821">
        <v>1</v>
      </c>
      <c r="S207" s="818"/>
      <c r="T207" s="805"/>
      <c r="U207" s="805"/>
      <c r="V207" s="805"/>
      <c r="W207" s="805"/>
      <c r="X207" s="805"/>
      <c r="Y207" s="805"/>
      <c r="Z207" s="805"/>
      <c r="AA207" s="818"/>
      <c r="AB207" s="821"/>
      <c r="AR207" s="802" t="str">
        <f t="shared" si="110"/>
        <v>DC</v>
      </c>
      <c r="AS207" s="802" t="str">
        <f>+RIGHT(C207,1)</f>
        <v>0</v>
      </c>
      <c r="AT207" s="802" t="str">
        <f t="shared" ref="AT207:AT269" si="113">+CONCATENATE(AR207,"+",AS207)</f>
        <v>DC+0</v>
      </c>
    </row>
    <row r="208" spans="1:46" ht="14.45" customHeight="1" x14ac:dyDescent="0.2">
      <c r="A208" s="815"/>
      <c r="B208" s="815"/>
      <c r="C208" s="838"/>
      <c r="D208" s="819">
        <v>354.28300000000002</v>
      </c>
      <c r="E208" s="818"/>
      <c r="F208" s="818"/>
      <c r="G208" s="818"/>
      <c r="H208" s="818"/>
      <c r="I208" s="818"/>
      <c r="J208" s="818"/>
      <c r="K208" s="818"/>
      <c r="L208" s="818"/>
      <c r="M208" s="818"/>
      <c r="N208" s="805"/>
      <c r="O208" s="805"/>
      <c r="P208" s="805"/>
      <c r="Q208" s="818"/>
      <c r="R208" s="818"/>
      <c r="S208" s="818"/>
      <c r="T208" s="805"/>
      <c r="U208" s="805"/>
      <c r="V208" s="805">
        <f t="shared" ref="V208" si="114">+ROUND(D208/15,0)-1</f>
        <v>23</v>
      </c>
      <c r="W208" s="805"/>
      <c r="X208" s="805"/>
      <c r="Y208" s="805"/>
      <c r="Z208" s="805">
        <f t="shared" ref="Z208" si="115">V208+Y208</f>
        <v>23</v>
      </c>
      <c r="AA208" s="818"/>
      <c r="AB208" s="821"/>
      <c r="AR208" s="802" t="str">
        <f t="shared" si="110"/>
        <v/>
      </c>
    </row>
    <row r="209" spans="1:46" ht="14.45" customHeight="1" x14ac:dyDescent="0.2">
      <c r="A209" s="815">
        <f>+SUBTOTAL(3,$B$13:B209)</f>
        <v>99</v>
      </c>
      <c r="B209" s="815" t="s">
        <v>498</v>
      </c>
      <c r="C209" s="838" t="s">
        <v>231</v>
      </c>
      <c r="D209" s="819"/>
      <c r="E209" s="821">
        <v>1</v>
      </c>
      <c r="F209" s="822" t="s">
        <v>1879</v>
      </c>
      <c r="G209" s="821" t="s">
        <v>1778</v>
      </c>
      <c r="H209" s="821" t="s">
        <v>439</v>
      </c>
      <c r="I209" s="821" t="s">
        <v>1779</v>
      </c>
      <c r="J209" s="821" t="s">
        <v>1778</v>
      </c>
      <c r="K209" s="821" t="s">
        <v>439</v>
      </c>
      <c r="L209" s="821" t="s">
        <v>1779</v>
      </c>
      <c r="M209" s="821">
        <v>1</v>
      </c>
      <c r="N209" s="821" t="s">
        <v>1780</v>
      </c>
      <c r="O209" s="821" t="s">
        <v>1781</v>
      </c>
      <c r="P209" s="821">
        <v>1</v>
      </c>
      <c r="Q209" s="821">
        <v>1</v>
      </c>
      <c r="R209" s="821">
        <v>1</v>
      </c>
      <c r="S209" s="821">
        <v>1</v>
      </c>
      <c r="T209" s="821"/>
      <c r="U209" s="821"/>
      <c r="V209" s="805"/>
      <c r="W209" s="805"/>
      <c r="X209" s="805"/>
      <c r="Y209" s="805"/>
      <c r="Z209" s="805"/>
      <c r="AA209" s="821"/>
      <c r="AB209" s="821"/>
      <c r="AC209" s="802"/>
      <c r="AD209" s="802"/>
      <c r="AE209" s="802"/>
      <c r="AF209" s="802"/>
      <c r="AG209" s="802"/>
      <c r="AH209" s="802"/>
      <c r="AI209" s="802"/>
      <c r="AJ209" s="802"/>
      <c r="AK209" s="802"/>
      <c r="AL209" s="802"/>
      <c r="AM209" s="802"/>
      <c r="AN209" s="802"/>
      <c r="AO209" s="802"/>
      <c r="AP209" s="802"/>
      <c r="AR209" s="802" t="str">
        <f t="shared" si="110"/>
        <v>DA</v>
      </c>
      <c r="AS209" s="802" t="str">
        <f>+RIGHT(C209,1)</f>
        <v>0</v>
      </c>
      <c r="AT209" s="802" t="str">
        <f t="shared" si="113"/>
        <v>DA+0</v>
      </c>
    </row>
    <row r="210" spans="1:46" ht="14.45" customHeight="1" x14ac:dyDescent="0.2">
      <c r="A210" s="815"/>
      <c r="B210" s="815"/>
      <c r="C210" s="838"/>
      <c r="D210" s="819">
        <v>424.28</v>
      </c>
      <c r="E210" s="818"/>
      <c r="F210" s="818"/>
      <c r="G210" s="818"/>
      <c r="H210" s="818"/>
      <c r="I210" s="818"/>
      <c r="J210" s="818"/>
      <c r="K210" s="818"/>
      <c r="L210" s="818"/>
      <c r="M210" s="818"/>
      <c r="N210" s="805"/>
      <c r="O210" s="805"/>
      <c r="P210" s="805"/>
      <c r="Q210" s="818"/>
      <c r="R210" s="818"/>
      <c r="S210" s="818"/>
      <c r="T210" s="805"/>
      <c r="U210" s="805"/>
      <c r="V210" s="805">
        <f t="shared" ref="V210" si="116">+ROUND(D210/15,0)-1</f>
        <v>27</v>
      </c>
      <c r="W210" s="805"/>
      <c r="X210" s="805"/>
      <c r="Y210" s="805"/>
      <c r="Z210" s="805">
        <f t="shared" ref="Z210" si="117">V210+Y210</f>
        <v>27</v>
      </c>
      <c r="AA210" s="818"/>
      <c r="AB210" s="821"/>
      <c r="AR210" s="802" t="str">
        <f t="shared" si="110"/>
        <v/>
      </c>
    </row>
    <row r="211" spans="1:46" ht="14.45" customHeight="1" x14ac:dyDescent="0.2">
      <c r="A211" s="815">
        <f>+SUBTOTAL(3,$B$13:B211)</f>
        <v>100</v>
      </c>
      <c r="B211" s="815" t="s">
        <v>499</v>
      </c>
      <c r="C211" s="838" t="s">
        <v>231</v>
      </c>
      <c r="D211" s="819"/>
      <c r="E211" s="821">
        <v>1</v>
      </c>
      <c r="F211" s="822" t="s">
        <v>1880</v>
      </c>
      <c r="G211" s="821" t="s">
        <v>1778</v>
      </c>
      <c r="H211" s="821" t="s">
        <v>439</v>
      </c>
      <c r="I211" s="821" t="s">
        <v>1779</v>
      </c>
      <c r="J211" s="821" t="s">
        <v>1778</v>
      </c>
      <c r="K211" s="821" t="s">
        <v>439</v>
      </c>
      <c r="L211" s="821" t="s">
        <v>1779</v>
      </c>
      <c r="M211" s="821">
        <v>1</v>
      </c>
      <c r="N211" s="821" t="s">
        <v>1780</v>
      </c>
      <c r="O211" s="821" t="s">
        <v>1781</v>
      </c>
      <c r="P211" s="821">
        <v>1</v>
      </c>
      <c r="Q211" s="821">
        <v>1</v>
      </c>
      <c r="R211" s="821">
        <v>1</v>
      </c>
      <c r="S211" s="821">
        <v>1</v>
      </c>
      <c r="T211" s="821"/>
      <c r="U211" s="821"/>
      <c r="V211" s="805"/>
      <c r="W211" s="805"/>
      <c r="X211" s="805"/>
      <c r="Y211" s="805"/>
      <c r="Z211" s="805"/>
      <c r="AA211" s="821"/>
      <c r="AB211" s="821"/>
      <c r="AC211" s="802"/>
      <c r="AD211" s="802"/>
      <c r="AE211" s="802"/>
      <c r="AF211" s="802"/>
      <c r="AG211" s="802"/>
      <c r="AH211" s="802"/>
      <c r="AI211" s="802"/>
      <c r="AJ211" s="802"/>
      <c r="AK211" s="802"/>
      <c r="AL211" s="802"/>
      <c r="AM211" s="802"/>
      <c r="AN211" s="802"/>
      <c r="AO211" s="802"/>
      <c r="AP211" s="802"/>
      <c r="AR211" s="802" t="str">
        <f t="shared" si="110"/>
        <v>DA</v>
      </c>
      <c r="AS211" s="802" t="str">
        <f>+RIGHT(C211,1)</f>
        <v>0</v>
      </c>
      <c r="AT211" s="802" t="str">
        <f t="shared" si="113"/>
        <v>DA+0</v>
      </c>
    </row>
    <row r="212" spans="1:46" ht="14.45" customHeight="1" x14ac:dyDescent="0.2">
      <c r="A212" s="815"/>
      <c r="B212" s="815"/>
      <c r="C212" s="838"/>
      <c r="D212" s="819">
        <v>340.3</v>
      </c>
      <c r="E212" s="818"/>
      <c r="F212" s="818"/>
      <c r="G212" s="818"/>
      <c r="H212" s="818"/>
      <c r="I212" s="818"/>
      <c r="J212" s="818"/>
      <c r="K212" s="818"/>
      <c r="L212" s="818"/>
      <c r="M212" s="818"/>
      <c r="N212" s="805"/>
      <c r="O212" s="805"/>
      <c r="P212" s="805"/>
      <c r="Q212" s="818"/>
      <c r="R212" s="818"/>
      <c r="S212" s="818"/>
      <c r="T212" s="805"/>
      <c r="U212" s="805"/>
      <c r="V212" s="805">
        <f t="shared" ref="V212" si="118">+ROUND(D212/15,0)-1</f>
        <v>22</v>
      </c>
      <c r="W212" s="805"/>
      <c r="X212" s="805"/>
      <c r="Y212" s="805"/>
      <c r="Z212" s="805">
        <f t="shared" ref="Z212" si="119">V212+Y212</f>
        <v>22</v>
      </c>
      <c r="AA212" s="818"/>
      <c r="AB212" s="821"/>
      <c r="AR212" s="802" t="str">
        <f t="shared" si="110"/>
        <v/>
      </c>
    </row>
    <row r="213" spans="1:46" ht="14.45" customHeight="1" x14ac:dyDescent="0.2">
      <c r="A213" s="815">
        <f>+SUBTOTAL(3,$B$13:B213)</f>
        <v>101</v>
      </c>
      <c r="B213" s="815" t="s">
        <v>173</v>
      </c>
      <c r="C213" s="838" t="s">
        <v>20</v>
      </c>
      <c r="D213" s="819"/>
      <c r="E213" s="821">
        <v>1</v>
      </c>
      <c r="F213" s="822" t="s">
        <v>1881</v>
      </c>
      <c r="G213" s="821" t="s">
        <v>1778</v>
      </c>
      <c r="H213" s="821" t="s">
        <v>439</v>
      </c>
      <c r="I213" s="821" t="s">
        <v>1779</v>
      </c>
      <c r="J213" s="821" t="s">
        <v>1778</v>
      </c>
      <c r="K213" s="821" t="s">
        <v>439</v>
      </c>
      <c r="L213" s="821" t="s">
        <v>1779</v>
      </c>
      <c r="M213" s="821">
        <v>1</v>
      </c>
      <c r="N213" s="821" t="s">
        <v>1780</v>
      </c>
      <c r="O213" s="821" t="s">
        <v>1781</v>
      </c>
      <c r="P213" s="821">
        <v>1</v>
      </c>
      <c r="Q213" s="821">
        <v>1</v>
      </c>
      <c r="R213" s="821">
        <v>1</v>
      </c>
      <c r="S213" s="821">
        <v>1</v>
      </c>
      <c r="T213" s="821"/>
      <c r="U213" s="821"/>
      <c r="V213" s="805"/>
      <c r="W213" s="805"/>
      <c r="X213" s="805"/>
      <c r="Y213" s="805"/>
      <c r="Z213" s="805"/>
      <c r="AA213" s="821"/>
      <c r="AB213" s="821"/>
      <c r="AC213" s="802"/>
      <c r="AD213" s="802"/>
      <c r="AE213" s="802"/>
      <c r="AF213" s="802"/>
      <c r="AG213" s="802"/>
      <c r="AH213" s="802"/>
      <c r="AI213" s="802"/>
      <c r="AJ213" s="802"/>
      <c r="AK213" s="802"/>
      <c r="AL213" s="802"/>
      <c r="AM213" s="802"/>
      <c r="AN213" s="802"/>
      <c r="AO213" s="802"/>
      <c r="AP213" s="802"/>
      <c r="AR213" s="802" t="str">
        <f t="shared" si="110"/>
        <v>DA</v>
      </c>
      <c r="AS213" s="802" t="str">
        <f>+RIGHT(C213,1)</f>
        <v>3</v>
      </c>
      <c r="AT213" s="802" t="str">
        <f t="shared" si="113"/>
        <v>DA+3</v>
      </c>
    </row>
    <row r="214" spans="1:46" ht="14.45" customHeight="1" x14ac:dyDescent="0.2">
      <c r="A214" s="815"/>
      <c r="B214" s="815"/>
      <c r="C214" s="838"/>
      <c r="D214" s="819">
        <v>394.7</v>
      </c>
      <c r="E214" s="818"/>
      <c r="F214" s="818"/>
      <c r="G214" s="818"/>
      <c r="H214" s="818"/>
      <c r="I214" s="818"/>
      <c r="J214" s="818"/>
      <c r="K214" s="818"/>
      <c r="L214" s="818"/>
      <c r="M214" s="818"/>
      <c r="N214" s="805"/>
      <c r="O214" s="805"/>
      <c r="P214" s="805"/>
      <c r="Q214" s="818"/>
      <c r="R214" s="818"/>
      <c r="S214" s="818"/>
      <c r="T214" s="805"/>
      <c r="U214" s="805"/>
      <c r="V214" s="805">
        <f t="shared" ref="V214" si="120">+ROUND(D214/15,0)-1</f>
        <v>25</v>
      </c>
      <c r="W214" s="805"/>
      <c r="X214" s="805"/>
      <c r="Y214" s="805"/>
      <c r="Z214" s="805">
        <f t="shared" ref="Z214" si="121">V214+Y214</f>
        <v>25</v>
      </c>
      <c r="AA214" s="818"/>
      <c r="AB214" s="821"/>
      <c r="AR214" s="802" t="str">
        <f t="shared" si="110"/>
        <v/>
      </c>
    </row>
    <row r="215" spans="1:46" ht="14.45" customHeight="1" x14ac:dyDescent="0.2">
      <c r="A215" s="815">
        <f>+SUBTOTAL(3,$B$13:B215)</f>
        <v>102</v>
      </c>
      <c r="B215" s="815" t="s">
        <v>174</v>
      </c>
      <c r="C215" s="838" t="s">
        <v>231</v>
      </c>
      <c r="D215" s="819"/>
      <c r="E215" s="821">
        <v>1</v>
      </c>
      <c r="F215" s="822" t="s">
        <v>1882</v>
      </c>
      <c r="G215" s="821" t="s">
        <v>1778</v>
      </c>
      <c r="H215" s="821" t="s">
        <v>439</v>
      </c>
      <c r="I215" s="821" t="s">
        <v>1779</v>
      </c>
      <c r="J215" s="821" t="s">
        <v>1778</v>
      </c>
      <c r="K215" s="821" t="s">
        <v>439</v>
      </c>
      <c r="L215" s="821" t="s">
        <v>1779</v>
      </c>
      <c r="M215" s="821">
        <v>1</v>
      </c>
      <c r="N215" s="821" t="s">
        <v>1780</v>
      </c>
      <c r="O215" s="821" t="s">
        <v>1781</v>
      </c>
      <c r="P215" s="821">
        <v>1</v>
      </c>
      <c r="Q215" s="821">
        <v>1</v>
      </c>
      <c r="R215" s="821">
        <v>1</v>
      </c>
      <c r="S215" s="821">
        <v>1</v>
      </c>
      <c r="T215" s="821"/>
      <c r="U215" s="821"/>
      <c r="V215" s="805"/>
      <c r="W215" s="805"/>
      <c r="X215" s="805"/>
      <c r="Y215" s="805"/>
      <c r="Z215" s="805"/>
      <c r="AA215" s="821"/>
      <c r="AB215" s="821"/>
      <c r="AC215" s="802"/>
      <c r="AD215" s="802"/>
      <c r="AE215" s="802"/>
      <c r="AF215" s="802"/>
      <c r="AG215" s="802"/>
      <c r="AH215" s="802"/>
      <c r="AI215" s="802"/>
      <c r="AJ215" s="802"/>
      <c r="AK215" s="802"/>
      <c r="AL215" s="802"/>
      <c r="AM215" s="802"/>
      <c r="AN215" s="802"/>
      <c r="AO215" s="802"/>
      <c r="AP215" s="802"/>
      <c r="AR215" s="802" t="str">
        <f t="shared" si="110"/>
        <v>DA</v>
      </c>
      <c r="AS215" s="802" t="str">
        <f>+RIGHT(C215,1)</f>
        <v>0</v>
      </c>
      <c r="AT215" s="802" t="str">
        <f t="shared" si="113"/>
        <v>DA+0</v>
      </c>
    </row>
    <row r="216" spans="1:46" x14ac:dyDescent="0.2">
      <c r="A216" s="815"/>
      <c r="B216" s="815"/>
      <c r="C216" s="838"/>
      <c r="D216" s="819">
        <v>435.863</v>
      </c>
      <c r="E216" s="818"/>
      <c r="F216" s="818"/>
      <c r="G216" s="818"/>
      <c r="H216" s="818"/>
      <c r="I216" s="818"/>
      <c r="J216" s="818"/>
      <c r="K216" s="818"/>
      <c r="L216" s="818"/>
      <c r="M216" s="818"/>
      <c r="N216" s="805"/>
      <c r="O216" s="805"/>
      <c r="P216" s="805"/>
      <c r="Q216" s="818"/>
      <c r="R216" s="818"/>
      <c r="S216" s="818"/>
      <c r="T216" s="805"/>
      <c r="U216" s="805"/>
      <c r="V216" s="805">
        <f t="shared" ref="V216" si="122">+ROUND(D216/15,0)-1</f>
        <v>28</v>
      </c>
      <c r="W216" s="805"/>
      <c r="X216" s="805"/>
      <c r="Y216" s="805"/>
      <c r="Z216" s="805">
        <f t="shared" ref="Z216" si="123">V216+Y216</f>
        <v>28</v>
      </c>
      <c r="AA216" s="818"/>
      <c r="AB216" s="821"/>
      <c r="AR216" s="802" t="str">
        <f t="shared" si="110"/>
        <v/>
      </c>
    </row>
    <row r="217" spans="1:46" ht="14.45" customHeight="1" x14ac:dyDescent="0.2">
      <c r="A217" s="815">
        <f>+SUBTOTAL(3,$B$13:B217)</f>
        <v>103</v>
      </c>
      <c r="B217" s="815" t="s">
        <v>500</v>
      </c>
      <c r="C217" s="838" t="s">
        <v>20</v>
      </c>
      <c r="D217" s="819"/>
      <c r="E217" s="821">
        <v>1</v>
      </c>
      <c r="F217" s="822" t="s">
        <v>1883</v>
      </c>
      <c r="G217" s="821" t="s">
        <v>1778</v>
      </c>
      <c r="H217" s="821" t="s">
        <v>439</v>
      </c>
      <c r="I217" s="821" t="s">
        <v>1779</v>
      </c>
      <c r="J217" s="821" t="s">
        <v>1778</v>
      </c>
      <c r="K217" s="821" t="s">
        <v>439</v>
      </c>
      <c r="L217" s="821" t="s">
        <v>1779</v>
      </c>
      <c r="M217" s="821">
        <v>1</v>
      </c>
      <c r="N217" s="821" t="s">
        <v>1780</v>
      </c>
      <c r="O217" s="821" t="s">
        <v>1781</v>
      </c>
      <c r="P217" s="821">
        <v>1</v>
      </c>
      <c r="Q217" s="821">
        <v>1</v>
      </c>
      <c r="R217" s="821">
        <v>1</v>
      </c>
      <c r="S217" s="821">
        <v>1</v>
      </c>
      <c r="T217" s="821"/>
      <c r="U217" s="821"/>
      <c r="V217" s="805"/>
      <c r="W217" s="805"/>
      <c r="X217" s="805"/>
      <c r="Y217" s="805"/>
      <c r="Z217" s="805"/>
      <c r="AA217" s="821"/>
      <c r="AB217" s="821"/>
      <c r="AC217" s="802"/>
      <c r="AD217" s="802"/>
      <c r="AE217" s="802"/>
      <c r="AF217" s="802"/>
      <c r="AG217" s="802"/>
      <c r="AH217" s="802"/>
      <c r="AI217" s="802"/>
      <c r="AJ217" s="802"/>
      <c r="AK217" s="802"/>
      <c r="AL217" s="802"/>
      <c r="AM217" s="802"/>
      <c r="AN217" s="802"/>
      <c r="AO217" s="802"/>
      <c r="AP217" s="802"/>
      <c r="AR217" s="802" t="str">
        <f t="shared" si="110"/>
        <v>DA</v>
      </c>
      <c r="AS217" s="802" t="str">
        <f>+RIGHT(C217,1)</f>
        <v>3</v>
      </c>
      <c r="AT217" s="802" t="str">
        <f t="shared" si="113"/>
        <v>DA+3</v>
      </c>
    </row>
    <row r="218" spans="1:46" ht="14.45" customHeight="1" x14ac:dyDescent="0.2">
      <c r="A218" s="815"/>
      <c r="B218" s="815"/>
      <c r="C218" s="838"/>
      <c r="D218" s="819">
        <v>386.8</v>
      </c>
      <c r="E218" s="818"/>
      <c r="F218" s="818"/>
      <c r="G218" s="818"/>
      <c r="H218" s="818"/>
      <c r="I218" s="818"/>
      <c r="J218" s="818"/>
      <c r="K218" s="818"/>
      <c r="L218" s="818"/>
      <c r="M218" s="818"/>
      <c r="N218" s="805"/>
      <c r="O218" s="805"/>
      <c r="P218" s="805"/>
      <c r="Q218" s="818"/>
      <c r="R218" s="818"/>
      <c r="S218" s="818"/>
      <c r="T218" s="805"/>
      <c r="U218" s="805"/>
      <c r="V218" s="805">
        <f t="shared" ref="V218" si="124">+ROUND(D218/15,0)-1</f>
        <v>25</v>
      </c>
      <c r="W218" s="805"/>
      <c r="X218" s="805"/>
      <c r="Y218" s="805"/>
      <c r="Z218" s="805">
        <f t="shared" ref="Z218" si="125">V218+Y218</f>
        <v>25</v>
      </c>
      <c r="AA218" s="818"/>
      <c r="AB218" s="821"/>
      <c r="AR218" s="802" t="str">
        <f t="shared" si="110"/>
        <v/>
      </c>
    </row>
    <row r="219" spans="1:46" ht="14.45" customHeight="1" x14ac:dyDescent="0.2">
      <c r="A219" s="815">
        <f>+SUBTOTAL(3,$B$13:B219)</f>
        <v>104</v>
      </c>
      <c r="B219" s="820" t="s">
        <v>501</v>
      </c>
      <c r="C219" s="838" t="s">
        <v>249</v>
      </c>
      <c r="D219" s="819"/>
      <c r="E219" s="821">
        <v>1</v>
      </c>
      <c r="F219" s="822" t="s">
        <v>1884</v>
      </c>
      <c r="G219" s="821" t="s">
        <v>1778</v>
      </c>
      <c r="H219" s="821" t="s">
        <v>439</v>
      </c>
      <c r="I219" s="821" t="s">
        <v>1779</v>
      </c>
      <c r="J219" s="821" t="s">
        <v>1778</v>
      </c>
      <c r="K219" s="821" t="s">
        <v>439</v>
      </c>
      <c r="L219" s="821" t="s">
        <v>1779</v>
      </c>
      <c r="M219" s="821">
        <v>1</v>
      </c>
      <c r="N219" s="821" t="s">
        <v>1780</v>
      </c>
      <c r="O219" s="821" t="s">
        <v>1781</v>
      </c>
      <c r="P219" s="821">
        <v>1</v>
      </c>
      <c r="Q219" s="821">
        <v>1</v>
      </c>
      <c r="R219" s="821">
        <v>1</v>
      </c>
      <c r="S219" s="818"/>
      <c r="T219" s="805"/>
      <c r="U219" s="805"/>
      <c r="V219" s="805"/>
      <c r="W219" s="805"/>
      <c r="X219" s="805"/>
      <c r="Y219" s="805"/>
      <c r="Z219" s="805"/>
      <c r="AA219" s="818"/>
      <c r="AB219" s="821"/>
      <c r="AR219" s="802" t="str">
        <f t="shared" si="110"/>
        <v>DB</v>
      </c>
      <c r="AS219" s="802" t="str">
        <f>+RIGHT(C219,1)</f>
        <v>3</v>
      </c>
      <c r="AT219" s="802" t="str">
        <f t="shared" si="113"/>
        <v>DB+3</v>
      </c>
    </row>
    <row r="220" spans="1:46" ht="14.45" customHeight="1" x14ac:dyDescent="0.2">
      <c r="A220" s="815"/>
      <c r="B220" s="815"/>
      <c r="C220" s="838"/>
      <c r="D220" s="819">
        <v>393.7</v>
      </c>
      <c r="E220" s="818"/>
      <c r="F220" s="818"/>
      <c r="G220" s="818"/>
      <c r="H220" s="818"/>
      <c r="I220" s="818"/>
      <c r="J220" s="818"/>
      <c r="K220" s="818"/>
      <c r="L220" s="818"/>
      <c r="M220" s="818"/>
      <c r="N220" s="805"/>
      <c r="O220" s="805"/>
      <c r="P220" s="805"/>
      <c r="Q220" s="818"/>
      <c r="R220" s="818"/>
      <c r="S220" s="818"/>
      <c r="T220" s="805"/>
      <c r="U220" s="805"/>
      <c r="V220" s="805">
        <f t="shared" ref="V220" si="126">+ROUND(D220/15,0)-1</f>
        <v>25</v>
      </c>
      <c r="W220" s="805"/>
      <c r="X220" s="805"/>
      <c r="Y220" s="805"/>
      <c r="Z220" s="805">
        <f t="shared" ref="Z220" si="127">V220+Y220</f>
        <v>25</v>
      </c>
      <c r="AA220" s="818"/>
      <c r="AB220" s="821"/>
      <c r="AR220" s="802" t="str">
        <f t="shared" si="110"/>
        <v/>
      </c>
    </row>
    <row r="221" spans="1:46" ht="14.45" customHeight="1" x14ac:dyDescent="0.2">
      <c r="A221" s="815">
        <f>+SUBTOTAL(3,$B$13:B221)</f>
        <v>105</v>
      </c>
      <c r="B221" s="815" t="s">
        <v>502</v>
      </c>
      <c r="C221" s="838" t="s">
        <v>20</v>
      </c>
      <c r="D221" s="819"/>
      <c r="E221" s="821">
        <v>1</v>
      </c>
      <c r="F221" s="822" t="s">
        <v>1885</v>
      </c>
      <c r="G221" s="821" t="s">
        <v>1778</v>
      </c>
      <c r="H221" s="821" t="s">
        <v>439</v>
      </c>
      <c r="I221" s="821" t="s">
        <v>1779</v>
      </c>
      <c r="J221" s="821" t="s">
        <v>1778</v>
      </c>
      <c r="K221" s="821" t="s">
        <v>439</v>
      </c>
      <c r="L221" s="821" t="s">
        <v>1779</v>
      </c>
      <c r="M221" s="821">
        <v>1</v>
      </c>
      <c r="N221" s="821" t="s">
        <v>1780</v>
      </c>
      <c r="O221" s="821" t="s">
        <v>1781</v>
      </c>
      <c r="P221" s="821">
        <v>1</v>
      </c>
      <c r="Q221" s="821">
        <v>1</v>
      </c>
      <c r="R221" s="821">
        <v>1</v>
      </c>
      <c r="S221" s="821">
        <v>1</v>
      </c>
      <c r="T221" s="821"/>
      <c r="U221" s="821"/>
      <c r="V221" s="805"/>
      <c r="W221" s="805"/>
      <c r="X221" s="805"/>
      <c r="Y221" s="805"/>
      <c r="Z221" s="805"/>
      <c r="AA221" s="821"/>
      <c r="AB221" s="821"/>
      <c r="AC221" s="802"/>
      <c r="AD221" s="802"/>
      <c r="AE221" s="802"/>
      <c r="AF221" s="802"/>
      <c r="AG221" s="802"/>
      <c r="AH221" s="802"/>
      <c r="AI221" s="802"/>
      <c r="AJ221" s="802"/>
      <c r="AK221" s="802"/>
      <c r="AL221" s="802"/>
      <c r="AM221" s="802"/>
      <c r="AN221" s="802"/>
      <c r="AO221" s="802"/>
      <c r="AP221" s="802"/>
      <c r="AR221" s="802" t="str">
        <f t="shared" si="110"/>
        <v>DA</v>
      </c>
      <c r="AS221" s="802" t="str">
        <f>+RIGHT(C221,1)</f>
        <v>3</v>
      </c>
      <c r="AT221" s="802" t="str">
        <f t="shared" si="113"/>
        <v>DA+3</v>
      </c>
    </row>
    <row r="222" spans="1:46" ht="14.45" customHeight="1" x14ac:dyDescent="0.2">
      <c r="A222" s="815"/>
      <c r="B222" s="815"/>
      <c r="C222" s="838"/>
      <c r="D222" s="819">
        <v>415.9</v>
      </c>
      <c r="E222" s="818"/>
      <c r="F222" s="818"/>
      <c r="G222" s="818"/>
      <c r="H222" s="818"/>
      <c r="I222" s="818"/>
      <c r="J222" s="818"/>
      <c r="K222" s="818"/>
      <c r="L222" s="818"/>
      <c r="M222" s="818"/>
      <c r="N222" s="805"/>
      <c r="O222" s="805"/>
      <c r="P222" s="805"/>
      <c r="Q222" s="818"/>
      <c r="R222" s="818"/>
      <c r="S222" s="818"/>
      <c r="T222" s="805"/>
      <c r="U222" s="805"/>
      <c r="V222" s="805">
        <f t="shared" ref="V222" si="128">+ROUND(D222/15,0)-1</f>
        <v>27</v>
      </c>
      <c r="W222" s="805"/>
      <c r="X222" s="805"/>
      <c r="Y222" s="805"/>
      <c r="Z222" s="805">
        <f t="shared" ref="Z222" si="129">V222+Y222</f>
        <v>27</v>
      </c>
      <c r="AA222" s="818"/>
      <c r="AB222" s="821"/>
      <c r="AR222" s="802" t="str">
        <f t="shared" si="110"/>
        <v/>
      </c>
    </row>
    <row r="223" spans="1:46" ht="14.45" customHeight="1" x14ac:dyDescent="0.2">
      <c r="A223" s="815">
        <f>+SUBTOTAL(3,$B$13:B223)</f>
        <v>106</v>
      </c>
      <c r="B223" s="815" t="s">
        <v>503</v>
      </c>
      <c r="C223" s="838" t="s">
        <v>232</v>
      </c>
      <c r="D223" s="819"/>
      <c r="E223" s="821">
        <v>1</v>
      </c>
      <c r="F223" s="822" t="s">
        <v>1886</v>
      </c>
      <c r="G223" s="821" t="s">
        <v>1778</v>
      </c>
      <c r="H223" s="821" t="s">
        <v>439</v>
      </c>
      <c r="I223" s="821" t="s">
        <v>1779</v>
      </c>
      <c r="J223" s="821" t="s">
        <v>1778</v>
      </c>
      <c r="K223" s="821" t="s">
        <v>439</v>
      </c>
      <c r="L223" s="821" t="s">
        <v>1779</v>
      </c>
      <c r="M223" s="821">
        <v>1</v>
      </c>
      <c r="N223" s="821" t="s">
        <v>1780</v>
      </c>
      <c r="O223" s="821" t="s">
        <v>1781</v>
      </c>
      <c r="P223" s="821">
        <v>1</v>
      </c>
      <c r="Q223" s="821">
        <v>1</v>
      </c>
      <c r="R223" s="821">
        <v>1</v>
      </c>
      <c r="S223" s="821">
        <v>1</v>
      </c>
      <c r="T223" s="821"/>
      <c r="U223" s="821"/>
      <c r="V223" s="805"/>
      <c r="W223" s="805"/>
      <c r="X223" s="805"/>
      <c r="Y223" s="805"/>
      <c r="Z223" s="805"/>
      <c r="AA223" s="821"/>
      <c r="AB223" s="821"/>
      <c r="AC223" s="802"/>
      <c r="AD223" s="802"/>
      <c r="AE223" s="802"/>
      <c r="AF223" s="802"/>
      <c r="AG223" s="802"/>
      <c r="AH223" s="802"/>
      <c r="AI223" s="802"/>
      <c r="AJ223" s="802"/>
      <c r="AK223" s="802"/>
      <c r="AL223" s="802"/>
      <c r="AM223" s="802"/>
      <c r="AN223" s="802"/>
      <c r="AO223" s="802"/>
      <c r="AP223" s="802"/>
      <c r="AR223" s="802" t="str">
        <f t="shared" si="110"/>
        <v>DA</v>
      </c>
      <c r="AS223" s="802" t="str">
        <f>+RIGHT(C223,1)</f>
        <v>6</v>
      </c>
      <c r="AT223" s="802" t="str">
        <f t="shared" si="113"/>
        <v>DA+6</v>
      </c>
    </row>
    <row r="224" spans="1:46" ht="14.45" customHeight="1" x14ac:dyDescent="0.2">
      <c r="A224" s="815"/>
      <c r="B224" s="815"/>
      <c r="C224" s="838"/>
      <c r="D224" s="819">
        <v>422.8</v>
      </c>
      <c r="E224" s="818"/>
      <c r="F224" s="818"/>
      <c r="G224" s="818"/>
      <c r="H224" s="818"/>
      <c r="I224" s="818"/>
      <c r="J224" s="818"/>
      <c r="K224" s="818"/>
      <c r="L224" s="818"/>
      <c r="M224" s="818"/>
      <c r="N224" s="805"/>
      <c r="O224" s="805"/>
      <c r="P224" s="805"/>
      <c r="Q224" s="818"/>
      <c r="R224" s="818"/>
      <c r="S224" s="818"/>
      <c r="T224" s="805"/>
      <c r="U224" s="805"/>
      <c r="V224" s="805">
        <f t="shared" ref="V224" si="130">+ROUND(D224/15,0)-1</f>
        <v>27</v>
      </c>
      <c r="W224" s="805"/>
      <c r="X224" s="805"/>
      <c r="Y224" s="805"/>
      <c r="Z224" s="805">
        <f t="shared" ref="Z224" si="131">V224+Y224</f>
        <v>27</v>
      </c>
      <c r="AA224" s="818"/>
      <c r="AB224" s="821"/>
      <c r="AR224" s="802" t="str">
        <f t="shared" si="110"/>
        <v/>
      </c>
    </row>
    <row r="225" spans="1:46" ht="14.45" customHeight="1" x14ac:dyDescent="0.2">
      <c r="A225" s="815">
        <f>+SUBTOTAL(3,$B$13:B225)</f>
        <v>107</v>
      </c>
      <c r="B225" s="815" t="s">
        <v>504</v>
      </c>
      <c r="C225" s="838" t="s">
        <v>231</v>
      </c>
      <c r="D225" s="819"/>
      <c r="E225" s="821">
        <v>1</v>
      </c>
      <c r="F225" s="822" t="s">
        <v>1887</v>
      </c>
      <c r="G225" s="821" t="s">
        <v>1778</v>
      </c>
      <c r="H225" s="821" t="s">
        <v>439</v>
      </c>
      <c r="I225" s="821" t="s">
        <v>1779</v>
      </c>
      <c r="J225" s="821" t="s">
        <v>1778</v>
      </c>
      <c r="K225" s="821" t="s">
        <v>439</v>
      </c>
      <c r="L225" s="821" t="s">
        <v>1779</v>
      </c>
      <c r="M225" s="821">
        <v>1</v>
      </c>
      <c r="N225" s="821" t="s">
        <v>1780</v>
      </c>
      <c r="O225" s="821" t="s">
        <v>1781</v>
      </c>
      <c r="P225" s="821">
        <v>1</v>
      </c>
      <c r="Q225" s="821">
        <v>1</v>
      </c>
      <c r="R225" s="821">
        <v>1</v>
      </c>
      <c r="S225" s="821">
        <v>1</v>
      </c>
      <c r="T225" s="821"/>
      <c r="U225" s="821"/>
      <c r="V225" s="805"/>
      <c r="W225" s="805"/>
      <c r="X225" s="805"/>
      <c r="Y225" s="805"/>
      <c r="Z225" s="805"/>
      <c r="AA225" s="821"/>
      <c r="AB225" s="821"/>
      <c r="AC225" s="802"/>
      <c r="AD225" s="802"/>
      <c r="AE225" s="802"/>
      <c r="AF225" s="802"/>
      <c r="AG225" s="802"/>
      <c r="AH225" s="802"/>
      <c r="AI225" s="802"/>
      <c r="AJ225" s="802"/>
      <c r="AK225" s="802"/>
      <c r="AL225" s="802"/>
      <c r="AM225" s="802"/>
      <c r="AN225" s="802"/>
      <c r="AO225" s="802"/>
      <c r="AP225" s="802"/>
      <c r="AR225" s="802" t="str">
        <f t="shared" si="110"/>
        <v>DA</v>
      </c>
      <c r="AS225" s="802" t="str">
        <f>+RIGHT(C225,1)</f>
        <v>0</v>
      </c>
      <c r="AT225" s="802" t="str">
        <f t="shared" si="113"/>
        <v>DA+0</v>
      </c>
    </row>
    <row r="226" spans="1:46" ht="14.45" customHeight="1" x14ac:dyDescent="0.2">
      <c r="A226" s="815"/>
      <c r="B226" s="815"/>
      <c r="C226" s="838"/>
      <c r="D226" s="819">
        <v>409.9</v>
      </c>
      <c r="E226" s="818"/>
      <c r="F226" s="818"/>
      <c r="G226" s="818"/>
      <c r="H226" s="818"/>
      <c r="I226" s="818"/>
      <c r="J226" s="818"/>
      <c r="K226" s="818"/>
      <c r="L226" s="818"/>
      <c r="M226" s="818"/>
      <c r="N226" s="805"/>
      <c r="O226" s="805"/>
      <c r="P226" s="805"/>
      <c r="Q226" s="818"/>
      <c r="R226" s="818"/>
      <c r="S226" s="818"/>
      <c r="T226" s="805"/>
      <c r="U226" s="805"/>
      <c r="V226" s="805">
        <f t="shared" ref="V226" si="132">+ROUND(D226/15,0)-1</f>
        <v>26</v>
      </c>
      <c r="W226" s="805"/>
      <c r="X226" s="805"/>
      <c r="Y226" s="805"/>
      <c r="Z226" s="805">
        <f t="shared" ref="Z226" si="133">V226+Y226</f>
        <v>26</v>
      </c>
      <c r="AA226" s="818"/>
      <c r="AB226" s="821"/>
      <c r="AR226" s="802" t="str">
        <f t="shared" si="110"/>
        <v/>
      </c>
    </row>
    <row r="227" spans="1:46" ht="14.45" customHeight="1" x14ac:dyDescent="0.2">
      <c r="A227" s="815">
        <f>+SUBTOTAL(3,$B$13:B227)</f>
        <v>108</v>
      </c>
      <c r="B227" s="815" t="s">
        <v>505</v>
      </c>
      <c r="C227" s="838" t="s">
        <v>20</v>
      </c>
      <c r="D227" s="819"/>
      <c r="E227" s="821">
        <v>1</v>
      </c>
      <c r="F227" s="822" t="s">
        <v>1888</v>
      </c>
      <c r="G227" s="821" t="s">
        <v>1778</v>
      </c>
      <c r="H227" s="821" t="s">
        <v>439</v>
      </c>
      <c r="I227" s="821" t="s">
        <v>1779</v>
      </c>
      <c r="J227" s="821" t="s">
        <v>1778</v>
      </c>
      <c r="K227" s="821" t="s">
        <v>439</v>
      </c>
      <c r="L227" s="821" t="s">
        <v>1779</v>
      </c>
      <c r="M227" s="821">
        <v>1</v>
      </c>
      <c r="N227" s="821" t="s">
        <v>1780</v>
      </c>
      <c r="O227" s="821" t="s">
        <v>1781</v>
      </c>
      <c r="P227" s="821">
        <v>1</v>
      </c>
      <c r="Q227" s="821">
        <v>1</v>
      </c>
      <c r="R227" s="821">
        <v>1</v>
      </c>
      <c r="S227" s="821">
        <v>1</v>
      </c>
      <c r="T227" s="821"/>
      <c r="U227" s="821"/>
      <c r="V227" s="805"/>
      <c r="W227" s="805"/>
      <c r="X227" s="805"/>
      <c r="Y227" s="805"/>
      <c r="Z227" s="805"/>
      <c r="AA227" s="821"/>
      <c r="AB227" s="821"/>
      <c r="AC227" s="802"/>
      <c r="AD227" s="802"/>
      <c r="AE227" s="802"/>
      <c r="AF227" s="802"/>
      <c r="AG227" s="802"/>
      <c r="AH227" s="802"/>
      <c r="AI227" s="802"/>
      <c r="AJ227" s="802"/>
      <c r="AK227" s="802"/>
      <c r="AL227" s="802"/>
      <c r="AM227" s="802"/>
      <c r="AN227" s="802"/>
      <c r="AO227" s="802"/>
      <c r="AP227" s="802"/>
      <c r="AR227" s="802" t="str">
        <f t="shared" si="110"/>
        <v>DA</v>
      </c>
      <c r="AS227" s="802" t="str">
        <f>+RIGHT(C227,1)</f>
        <v>3</v>
      </c>
      <c r="AT227" s="802" t="str">
        <f t="shared" si="113"/>
        <v>DA+3</v>
      </c>
    </row>
    <row r="228" spans="1:46" x14ac:dyDescent="0.2">
      <c r="A228" s="815"/>
      <c r="B228" s="815"/>
      <c r="C228" s="838"/>
      <c r="D228" s="819">
        <v>425.3</v>
      </c>
      <c r="E228" s="818"/>
      <c r="F228" s="818"/>
      <c r="G228" s="818"/>
      <c r="H228" s="818"/>
      <c r="I228" s="818"/>
      <c r="J228" s="818"/>
      <c r="K228" s="818"/>
      <c r="L228" s="818"/>
      <c r="M228" s="818"/>
      <c r="N228" s="805"/>
      <c r="O228" s="805"/>
      <c r="P228" s="805"/>
      <c r="Q228" s="818"/>
      <c r="R228" s="818"/>
      <c r="S228" s="818"/>
      <c r="T228" s="805"/>
      <c r="U228" s="805"/>
      <c r="V228" s="805">
        <f t="shared" ref="V228" si="134">+ROUND(D228/15,0)-1</f>
        <v>27</v>
      </c>
      <c r="W228" s="805"/>
      <c r="X228" s="805"/>
      <c r="Y228" s="805"/>
      <c r="Z228" s="805">
        <f t="shared" ref="Z228" si="135">V228+Y228</f>
        <v>27</v>
      </c>
      <c r="AA228" s="818"/>
      <c r="AB228" s="821"/>
      <c r="AR228" s="802" t="str">
        <f t="shared" si="110"/>
        <v/>
      </c>
    </row>
    <row r="229" spans="1:46" ht="14.45" customHeight="1" x14ac:dyDescent="0.2">
      <c r="A229" s="815">
        <f>+SUBTOTAL(3,$B$13:B229)</f>
        <v>109</v>
      </c>
      <c r="B229" s="815" t="s">
        <v>506</v>
      </c>
      <c r="C229" s="838" t="s">
        <v>20</v>
      </c>
      <c r="D229" s="819"/>
      <c r="E229" s="821">
        <v>1</v>
      </c>
      <c r="F229" s="822" t="s">
        <v>1889</v>
      </c>
      <c r="G229" s="821" t="s">
        <v>1778</v>
      </c>
      <c r="H229" s="821" t="s">
        <v>439</v>
      </c>
      <c r="I229" s="821" t="s">
        <v>1779</v>
      </c>
      <c r="J229" s="821" t="s">
        <v>1778</v>
      </c>
      <c r="K229" s="821" t="s">
        <v>439</v>
      </c>
      <c r="L229" s="821" t="s">
        <v>1779</v>
      </c>
      <c r="M229" s="821">
        <v>1</v>
      </c>
      <c r="N229" s="821" t="s">
        <v>1780</v>
      </c>
      <c r="O229" s="821" t="s">
        <v>1781</v>
      </c>
      <c r="P229" s="821">
        <v>1</v>
      </c>
      <c r="Q229" s="821">
        <v>1</v>
      </c>
      <c r="R229" s="821">
        <v>1</v>
      </c>
      <c r="S229" s="821">
        <v>1</v>
      </c>
      <c r="T229" s="821"/>
      <c r="U229" s="821"/>
      <c r="V229" s="805"/>
      <c r="W229" s="805"/>
      <c r="X229" s="805"/>
      <c r="Y229" s="805"/>
      <c r="Z229" s="805"/>
      <c r="AA229" s="821"/>
      <c r="AB229" s="821"/>
      <c r="AC229" s="802"/>
      <c r="AD229" s="802"/>
      <c r="AE229" s="802"/>
      <c r="AF229" s="802"/>
      <c r="AG229" s="802"/>
      <c r="AH229" s="802"/>
      <c r="AI229" s="802"/>
      <c r="AJ229" s="802"/>
      <c r="AK229" s="802"/>
      <c r="AL229" s="802"/>
      <c r="AM229" s="802"/>
      <c r="AN229" s="802"/>
      <c r="AO229" s="802"/>
      <c r="AP229" s="802"/>
      <c r="AR229" s="802" t="str">
        <f t="shared" si="110"/>
        <v>DA</v>
      </c>
      <c r="AS229" s="802" t="str">
        <f>+RIGHT(C229,1)</f>
        <v>3</v>
      </c>
      <c r="AT229" s="802" t="str">
        <f t="shared" si="113"/>
        <v>DA+3</v>
      </c>
    </row>
    <row r="230" spans="1:46" x14ac:dyDescent="0.2">
      <c r="A230" s="815"/>
      <c r="B230" s="815"/>
      <c r="C230" s="838"/>
      <c r="D230" s="819">
        <v>383.4</v>
      </c>
      <c r="E230" s="818"/>
      <c r="F230" s="818"/>
      <c r="G230" s="818"/>
      <c r="H230" s="818"/>
      <c r="I230" s="818"/>
      <c r="J230" s="818"/>
      <c r="K230" s="818"/>
      <c r="L230" s="818"/>
      <c r="M230" s="818"/>
      <c r="N230" s="805"/>
      <c r="O230" s="805"/>
      <c r="P230" s="805"/>
      <c r="Q230" s="818"/>
      <c r="R230" s="818"/>
      <c r="S230" s="818"/>
      <c r="T230" s="805"/>
      <c r="U230" s="805"/>
      <c r="V230" s="805">
        <f t="shared" ref="V230" si="136">+ROUND(D230/15,0)-1</f>
        <v>25</v>
      </c>
      <c r="W230" s="805"/>
      <c r="X230" s="805"/>
      <c r="Y230" s="805"/>
      <c r="Z230" s="805">
        <f t="shared" ref="Z230" si="137">V230+Y230</f>
        <v>25</v>
      </c>
      <c r="AA230" s="818"/>
      <c r="AB230" s="821"/>
      <c r="AR230" s="802" t="str">
        <f t="shared" si="110"/>
        <v/>
      </c>
    </row>
    <row r="231" spans="1:46" s="824" customFormat="1" ht="14.45" customHeight="1" x14ac:dyDescent="0.2">
      <c r="A231" s="815">
        <f>+SUBTOTAL(3,$B$13:B231)</f>
        <v>110</v>
      </c>
      <c r="B231" s="820" t="s">
        <v>507</v>
      </c>
      <c r="C231" s="838" t="s">
        <v>244</v>
      </c>
      <c r="D231" s="819"/>
      <c r="E231" s="823">
        <v>1</v>
      </c>
      <c r="F231" s="822" t="s">
        <v>1890</v>
      </c>
      <c r="G231" s="821" t="s">
        <v>1778</v>
      </c>
      <c r="H231" s="821" t="s">
        <v>439</v>
      </c>
      <c r="I231" s="821" t="s">
        <v>1779</v>
      </c>
      <c r="J231" s="821" t="s">
        <v>1778</v>
      </c>
      <c r="K231" s="821" t="s">
        <v>439</v>
      </c>
      <c r="L231" s="821" t="s">
        <v>1779</v>
      </c>
      <c r="M231" s="823">
        <v>1</v>
      </c>
      <c r="N231" s="821" t="s">
        <v>1780</v>
      </c>
      <c r="O231" s="821" t="s">
        <v>1781</v>
      </c>
      <c r="P231" s="821">
        <v>1</v>
      </c>
      <c r="Q231" s="823">
        <v>1</v>
      </c>
      <c r="R231" s="821">
        <v>1</v>
      </c>
      <c r="S231" s="826"/>
      <c r="T231" s="827"/>
      <c r="U231" s="827"/>
      <c r="V231" s="805"/>
      <c r="W231" s="805"/>
      <c r="X231" s="805"/>
      <c r="Y231" s="805"/>
      <c r="Z231" s="805"/>
      <c r="AA231" s="826"/>
      <c r="AB231" s="821"/>
      <c r="AR231" s="802" t="str">
        <f t="shared" si="110"/>
        <v>DC</v>
      </c>
      <c r="AS231" s="802" t="str">
        <f>+RIGHT(C231,1)</f>
        <v>0</v>
      </c>
      <c r="AT231" s="825" t="str">
        <f t="shared" si="113"/>
        <v>DC+0</v>
      </c>
    </row>
    <row r="232" spans="1:46" x14ac:dyDescent="0.2">
      <c r="A232" s="815"/>
      <c r="B232" s="815"/>
      <c r="C232" s="838"/>
      <c r="D232" s="819">
        <v>372.8</v>
      </c>
      <c r="E232" s="818"/>
      <c r="F232" s="818"/>
      <c r="G232" s="818"/>
      <c r="H232" s="818"/>
      <c r="I232" s="818"/>
      <c r="J232" s="818"/>
      <c r="K232" s="818"/>
      <c r="L232" s="818"/>
      <c r="M232" s="818"/>
      <c r="N232" s="805"/>
      <c r="O232" s="805"/>
      <c r="P232" s="805"/>
      <c r="Q232" s="818"/>
      <c r="R232" s="818"/>
      <c r="S232" s="818"/>
      <c r="T232" s="805"/>
      <c r="U232" s="805"/>
      <c r="V232" s="805">
        <f t="shared" ref="V232" si="138">+ROUND(D232/15,0)-1</f>
        <v>24</v>
      </c>
      <c r="W232" s="805"/>
      <c r="X232" s="805"/>
      <c r="Y232" s="805"/>
      <c r="Z232" s="805">
        <f t="shared" ref="Z232" si="139">V232+Y232</f>
        <v>24</v>
      </c>
      <c r="AA232" s="818"/>
      <c r="AB232" s="821"/>
      <c r="AR232" s="802" t="str">
        <f t="shared" si="110"/>
        <v/>
      </c>
    </row>
    <row r="233" spans="1:46" ht="14.45" customHeight="1" x14ac:dyDescent="0.2">
      <c r="A233" s="815">
        <f>+SUBTOTAL(3,$B$13:B233)</f>
        <v>111</v>
      </c>
      <c r="B233" s="815" t="s">
        <v>508</v>
      </c>
      <c r="C233" s="838" t="s">
        <v>231</v>
      </c>
      <c r="D233" s="819"/>
      <c r="E233" s="821">
        <v>1</v>
      </c>
      <c r="F233" s="822" t="s">
        <v>1891</v>
      </c>
      <c r="G233" s="821" t="s">
        <v>1778</v>
      </c>
      <c r="H233" s="821" t="s">
        <v>439</v>
      </c>
      <c r="I233" s="821" t="s">
        <v>1779</v>
      </c>
      <c r="J233" s="821" t="s">
        <v>1778</v>
      </c>
      <c r="K233" s="821" t="s">
        <v>439</v>
      </c>
      <c r="L233" s="821" t="s">
        <v>1779</v>
      </c>
      <c r="M233" s="821">
        <v>1</v>
      </c>
      <c r="N233" s="821" t="s">
        <v>1780</v>
      </c>
      <c r="O233" s="821" t="s">
        <v>1781</v>
      </c>
      <c r="P233" s="821">
        <v>1</v>
      </c>
      <c r="Q233" s="821">
        <v>1</v>
      </c>
      <c r="R233" s="821">
        <v>1</v>
      </c>
      <c r="S233" s="821">
        <v>1</v>
      </c>
      <c r="T233" s="821"/>
      <c r="U233" s="821"/>
      <c r="V233" s="805"/>
      <c r="W233" s="805"/>
      <c r="X233" s="805"/>
      <c r="Y233" s="805"/>
      <c r="Z233" s="805"/>
      <c r="AA233" s="821"/>
      <c r="AB233" s="821"/>
      <c r="AC233" s="802"/>
      <c r="AD233" s="802"/>
      <c r="AE233" s="802"/>
      <c r="AF233" s="802"/>
      <c r="AG233" s="802"/>
      <c r="AH233" s="802"/>
      <c r="AI233" s="802"/>
      <c r="AJ233" s="802"/>
      <c r="AK233" s="802"/>
      <c r="AL233" s="802"/>
      <c r="AM233" s="802"/>
      <c r="AN233" s="802"/>
      <c r="AO233" s="802"/>
      <c r="AP233" s="802"/>
      <c r="AR233" s="802" t="str">
        <f t="shared" si="110"/>
        <v>DA</v>
      </c>
      <c r="AS233" s="802" t="str">
        <f>+RIGHT(C233,1)</f>
        <v>0</v>
      </c>
      <c r="AT233" s="802" t="str">
        <f t="shared" si="113"/>
        <v>DA+0</v>
      </c>
    </row>
    <row r="234" spans="1:46" ht="14.45" customHeight="1" x14ac:dyDescent="0.2">
      <c r="A234" s="815"/>
      <c r="B234" s="815"/>
      <c r="C234" s="838"/>
      <c r="D234" s="819">
        <v>379.8</v>
      </c>
      <c r="E234" s="818"/>
      <c r="F234" s="818"/>
      <c r="G234" s="818"/>
      <c r="H234" s="818"/>
      <c r="I234" s="818"/>
      <c r="J234" s="818"/>
      <c r="K234" s="818"/>
      <c r="L234" s="818"/>
      <c r="M234" s="818"/>
      <c r="N234" s="805"/>
      <c r="O234" s="805"/>
      <c r="P234" s="805"/>
      <c r="Q234" s="818"/>
      <c r="R234" s="818"/>
      <c r="S234" s="818"/>
      <c r="T234" s="805"/>
      <c r="U234" s="805"/>
      <c r="V234" s="805">
        <f t="shared" ref="V234" si="140">+ROUND(D234/15,0)-1</f>
        <v>24</v>
      </c>
      <c r="W234" s="805"/>
      <c r="X234" s="805"/>
      <c r="Y234" s="805"/>
      <c r="Z234" s="805">
        <f t="shared" ref="Z234" si="141">V234+Y234</f>
        <v>24</v>
      </c>
      <c r="AA234" s="818"/>
      <c r="AB234" s="821"/>
      <c r="AR234" s="802" t="str">
        <f t="shared" si="110"/>
        <v/>
      </c>
    </row>
    <row r="235" spans="1:46" ht="14.45" customHeight="1" x14ac:dyDescent="0.2">
      <c r="A235" s="815">
        <f>+SUBTOTAL(3,$B$13:B235)</f>
        <v>112</v>
      </c>
      <c r="B235" s="815" t="s">
        <v>509</v>
      </c>
      <c r="C235" s="838" t="s">
        <v>231</v>
      </c>
      <c r="D235" s="819"/>
      <c r="E235" s="821">
        <v>1</v>
      </c>
      <c r="F235" s="822" t="s">
        <v>1892</v>
      </c>
      <c r="G235" s="821" t="s">
        <v>1778</v>
      </c>
      <c r="H235" s="821" t="s">
        <v>439</v>
      </c>
      <c r="I235" s="821" t="s">
        <v>1779</v>
      </c>
      <c r="J235" s="821" t="s">
        <v>1778</v>
      </c>
      <c r="K235" s="821" t="s">
        <v>439</v>
      </c>
      <c r="L235" s="821" t="s">
        <v>1779</v>
      </c>
      <c r="M235" s="821">
        <v>1</v>
      </c>
      <c r="N235" s="821" t="s">
        <v>1780</v>
      </c>
      <c r="O235" s="821" t="s">
        <v>1781</v>
      </c>
      <c r="P235" s="821">
        <v>1</v>
      </c>
      <c r="Q235" s="821">
        <v>1</v>
      </c>
      <c r="R235" s="821">
        <v>1</v>
      </c>
      <c r="S235" s="821">
        <v>1</v>
      </c>
      <c r="T235" s="821"/>
      <c r="U235" s="821"/>
      <c r="V235" s="805"/>
      <c r="W235" s="805"/>
      <c r="X235" s="805"/>
      <c r="Y235" s="805"/>
      <c r="Z235" s="805"/>
      <c r="AA235" s="821"/>
      <c r="AB235" s="821"/>
      <c r="AC235" s="802"/>
      <c r="AD235" s="802"/>
      <c r="AE235" s="802"/>
      <c r="AF235" s="802"/>
      <c r="AG235" s="802"/>
      <c r="AH235" s="802"/>
      <c r="AI235" s="802"/>
      <c r="AJ235" s="802"/>
      <c r="AK235" s="802"/>
      <c r="AL235" s="802"/>
      <c r="AM235" s="802"/>
      <c r="AN235" s="802"/>
      <c r="AO235" s="802"/>
      <c r="AP235" s="802"/>
      <c r="AR235" s="802" t="str">
        <f t="shared" si="110"/>
        <v>DA</v>
      </c>
      <c r="AS235" s="802" t="str">
        <f>+RIGHT(C235,1)</f>
        <v>0</v>
      </c>
      <c r="AT235" s="802" t="str">
        <f t="shared" si="113"/>
        <v>DA+0</v>
      </c>
    </row>
    <row r="236" spans="1:46" x14ac:dyDescent="0.2">
      <c r="A236" s="815"/>
      <c r="B236" s="815"/>
      <c r="C236" s="838"/>
      <c r="D236" s="819">
        <v>371</v>
      </c>
      <c r="E236" s="818"/>
      <c r="F236" s="818"/>
      <c r="G236" s="818"/>
      <c r="H236" s="818"/>
      <c r="I236" s="818"/>
      <c r="J236" s="818"/>
      <c r="K236" s="818"/>
      <c r="L236" s="818"/>
      <c r="M236" s="818"/>
      <c r="N236" s="805"/>
      <c r="O236" s="805"/>
      <c r="P236" s="805"/>
      <c r="Q236" s="818"/>
      <c r="R236" s="818"/>
      <c r="S236" s="818"/>
      <c r="T236" s="805"/>
      <c r="U236" s="805"/>
      <c r="V236" s="805">
        <f t="shared" ref="V236" si="142">+ROUND(D236/15,0)-1</f>
        <v>24</v>
      </c>
      <c r="W236" s="805"/>
      <c r="X236" s="805"/>
      <c r="Y236" s="805"/>
      <c r="Z236" s="805">
        <f t="shared" ref="Z236" si="143">V236+Y236</f>
        <v>24</v>
      </c>
      <c r="AA236" s="818"/>
      <c r="AB236" s="821"/>
      <c r="AR236" s="802" t="str">
        <f t="shared" si="110"/>
        <v/>
      </c>
    </row>
    <row r="237" spans="1:46" ht="14.45" customHeight="1" x14ac:dyDescent="0.2">
      <c r="A237" s="815">
        <f>+SUBTOTAL(3,$B$13:B237)</f>
        <v>113</v>
      </c>
      <c r="B237" s="815" t="s">
        <v>510</v>
      </c>
      <c r="C237" s="838" t="s">
        <v>231</v>
      </c>
      <c r="D237" s="819"/>
      <c r="E237" s="821">
        <v>1</v>
      </c>
      <c r="F237" s="822" t="s">
        <v>1893</v>
      </c>
      <c r="G237" s="821" t="s">
        <v>1778</v>
      </c>
      <c r="H237" s="821" t="s">
        <v>439</v>
      </c>
      <c r="I237" s="821" t="s">
        <v>1779</v>
      </c>
      <c r="J237" s="821" t="s">
        <v>1778</v>
      </c>
      <c r="K237" s="821" t="s">
        <v>439</v>
      </c>
      <c r="L237" s="821" t="s">
        <v>1779</v>
      </c>
      <c r="M237" s="821">
        <v>1</v>
      </c>
      <c r="N237" s="821" t="s">
        <v>1780</v>
      </c>
      <c r="O237" s="821" t="s">
        <v>1781</v>
      </c>
      <c r="P237" s="821">
        <v>1</v>
      </c>
      <c r="Q237" s="821">
        <v>1</v>
      </c>
      <c r="R237" s="821">
        <v>1</v>
      </c>
      <c r="S237" s="821">
        <v>1</v>
      </c>
      <c r="T237" s="821"/>
      <c r="U237" s="821"/>
      <c r="V237" s="805"/>
      <c r="W237" s="805"/>
      <c r="X237" s="805"/>
      <c r="Y237" s="805"/>
      <c r="Z237" s="805"/>
      <c r="AA237" s="821"/>
      <c r="AB237" s="821"/>
      <c r="AC237" s="802"/>
      <c r="AD237" s="802"/>
      <c r="AE237" s="802"/>
      <c r="AF237" s="802"/>
      <c r="AG237" s="802"/>
      <c r="AH237" s="802"/>
      <c r="AI237" s="802"/>
      <c r="AJ237" s="802"/>
      <c r="AK237" s="802"/>
      <c r="AL237" s="802"/>
      <c r="AM237" s="802"/>
      <c r="AN237" s="802"/>
      <c r="AO237" s="802"/>
      <c r="AP237" s="802"/>
      <c r="AR237" s="802" t="str">
        <f t="shared" si="110"/>
        <v>DA</v>
      </c>
      <c r="AS237" s="802" t="str">
        <f>+RIGHT(C237,1)</f>
        <v>0</v>
      </c>
      <c r="AT237" s="802" t="str">
        <f t="shared" si="113"/>
        <v>DA+0</v>
      </c>
    </row>
    <row r="238" spans="1:46" x14ac:dyDescent="0.2">
      <c r="A238" s="815"/>
      <c r="B238" s="815"/>
      <c r="C238" s="838"/>
      <c r="D238" s="819">
        <v>398.7</v>
      </c>
      <c r="E238" s="818"/>
      <c r="F238" s="818"/>
      <c r="G238" s="818"/>
      <c r="H238" s="818"/>
      <c r="I238" s="818"/>
      <c r="J238" s="818"/>
      <c r="K238" s="818"/>
      <c r="L238" s="818"/>
      <c r="M238" s="818"/>
      <c r="N238" s="805"/>
      <c r="O238" s="805"/>
      <c r="P238" s="805"/>
      <c r="Q238" s="818"/>
      <c r="R238" s="818"/>
      <c r="S238" s="818"/>
      <c r="T238" s="805"/>
      <c r="U238" s="805"/>
      <c r="V238" s="805">
        <f t="shared" ref="V238" si="144">+ROUND(D238/15,0)-1</f>
        <v>26</v>
      </c>
      <c r="W238" s="805"/>
      <c r="X238" s="805"/>
      <c r="Y238" s="805"/>
      <c r="Z238" s="805">
        <f t="shared" ref="Z238" si="145">V238+Y238</f>
        <v>26</v>
      </c>
      <c r="AA238" s="818"/>
      <c r="AB238" s="821"/>
      <c r="AR238" s="802" t="str">
        <f t="shared" si="110"/>
        <v/>
      </c>
    </row>
    <row r="239" spans="1:46" ht="14.45" customHeight="1" x14ac:dyDescent="0.2">
      <c r="A239" s="815">
        <f>+SUBTOTAL(3,$B$13:B239)</f>
        <v>114</v>
      </c>
      <c r="B239" s="815" t="s">
        <v>511</v>
      </c>
      <c r="C239" s="838" t="s">
        <v>231</v>
      </c>
      <c r="D239" s="819"/>
      <c r="E239" s="821">
        <v>1</v>
      </c>
      <c r="F239" s="822" t="s">
        <v>1894</v>
      </c>
      <c r="G239" s="821" t="s">
        <v>1778</v>
      </c>
      <c r="H239" s="821" t="s">
        <v>439</v>
      </c>
      <c r="I239" s="821" t="s">
        <v>1779</v>
      </c>
      <c r="J239" s="821" t="s">
        <v>1778</v>
      </c>
      <c r="K239" s="821" t="s">
        <v>439</v>
      </c>
      <c r="L239" s="821" t="s">
        <v>1779</v>
      </c>
      <c r="M239" s="821">
        <v>1</v>
      </c>
      <c r="N239" s="821" t="s">
        <v>1780</v>
      </c>
      <c r="O239" s="821" t="s">
        <v>1781</v>
      </c>
      <c r="P239" s="821">
        <v>1</v>
      </c>
      <c r="Q239" s="821">
        <v>1</v>
      </c>
      <c r="R239" s="821">
        <v>1</v>
      </c>
      <c r="S239" s="821">
        <v>1</v>
      </c>
      <c r="T239" s="821"/>
      <c r="U239" s="821"/>
      <c r="V239" s="805"/>
      <c r="W239" s="805"/>
      <c r="X239" s="805"/>
      <c r="Y239" s="805"/>
      <c r="Z239" s="805"/>
      <c r="AA239" s="821"/>
      <c r="AB239" s="821"/>
      <c r="AC239" s="802"/>
      <c r="AD239" s="802"/>
      <c r="AE239" s="802"/>
      <c r="AF239" s="802"/>
      <c r="AG239" s="802"/>
      <c r="AH239" s="802"/>
      <c r="AI239" s="802"/>
      <c r="AJ239" s="802"/>
      <c r="AK239" s="802"/>
      <c r="AL239" s="802"/>
      <c r="AM239" s="802"/>
      <c r="AN239" s="802"/>
      <c r="AO239" s="802"/>
      <c r="AP239" s="802"/>
      <c r="AR239" s="802" t="str">
        <f t="shared" si="110"/>
        <v>DA</v>
      </c>
      <c r="AS239" s="802" t="str">
        <f>+RIGHT(C239,1)</f>
        <v>0</v>
      </c>
      <c r="AT239" s="802" t="str">
        <f t="shared" si="113"/>
        <v>DA+0</v>
      </c>
    </row>
    <row r="240" spans="1:46" ht="14.45" customHeight="1" x14ac:dyDescent="0.2">
      <c r="A240" s="815"/>
      <c r="B240" s="815"/>
      <c r="C240" s="838"/>
      <c r="D240" s="819">
        <v>380.8</v>
      </c>
      <c r="E240" s="818"/>
      <c r="F240" s="818"/>
      <c r="G240" s="818"/>
      <c r="H240" s="818"/>
      <c r="I240" s="818"/>
      <c r="J240" s="818"/>
      <c r="K240" s="818"/>
      <c r="L240" s="818"/>
      <c r="M240" s="818"/>
      <c r="N240" s="805"/>
      <c r="O240" s="805"/>
      <c r="P240" s="805"/>
      <c r="Q240" s="818"/>
      <c r="R240" s="818"/>
      <c r="S240" s="818"/>
      <c r="T240" s="805"/>
      <c r="U240" s="805"/>
      <c r="V240" s="805">
        <f t="shared" ref="V240" si="146">+ROUND(D240/15,0)-1</f>
        <v>24</v>
      </c>
      <c r="W240" s="805"/>
      <c r="X240" s="805"/>
      <c r="Y240" s="805"/>
      <c r="Z240" s="805">
        <f t="shared" ref="Z240" si="147">V240+Y240</f>
        <v>24</v>
      </c>
      <c r="AA240" s="818"/>
      <c r="AB240" s="821"/>
      <c r="AR240" s="802" t="str">
        <f t="shared" si="110"/>
        <v/>
      </c>
    </row>
    <row r="241" spans="1:46" ht="14.45" customHeight="1" x14ac:dyDescent="0.2">
      <c r="A241" s="815">
        <f>+SUBTOTAL(3,$B$13:B241)</f>
        <v>115</v>
      </c>
      <c r="B241" s="820" t="s">
        <v>512</v>
      </c>
      <c r="C241" s="838" t="s">
        <v>244</v>
      </c>
      <c r="D241" s="819"/>
      <c r="E241" s="821">
        <v>1</v>
      </c>
      <c r="F241" s="822" t="s">
        <v>1895</v>
      </c>
      <c r="G241" s="821" t="s">
        <v>1778</v>
      </c>
      <c r="H241" s="821" t="s">
        <v>439</v>
      </c>
      <c r="I241" s="821" t="s">
        <v>1779</v>
      </c>
      <c r="J241" s="821" t="s">
        <v>1778</v>
      </c>
      <c r="K241" s="821" t="s">
        <v>439</v>
      </c>
      <c r="L241" s="821" t="s">
        <v>1779</v>
      </c>
      <c r="M241" s="821">
        <v>1</v>
      </c>
      <c r="N241" s="821" t="s">
        <v>1780</v>
      </c>
      <c r="O241" s="821" t="s">
        <v>1781</v>
      </c>
      <c r="P241" s="821">
        <v>1</v>
      </c>
      <c r="Q241" s="821">
        <v>1</v>
      </c>
      <c r="R241" s="821">
        <v>1</v>
      </c>
      <c r="S241" s="818"/>
      <c r="T241" s="805"/>
      <c r="U241" s="805"/>
      <c r="V241" s="805"/>
      <c r="W241" s="805"/>
      <c r="X241" s="805"/>
      <c r="Y241" s="805"/>
      <c r="Z241" s="805"/>
      <c r="AA241" s="818"/>
      <c r="AB241" s="821"/>
      <c r="AR241" s="802" t="str">
        <f t="shared" si="110"/>
        <v>DC</v>
      </c>
      <c r="AS241" s="802" t="str">
        <f>+RIGHT(C241,1)</f>
        <v>0</v>
      </c>
      <c r="AT241" s="802" t="str">
        <f t="shared" si="113"/>
        <v>DC+0</v>
      </c>
    </row>
    <row r="242" spans="1:46" x14ac:dyDescent="0.2">
      <c r="A242" s="815"/>
      <c r="B242" s="815"/>
      <c r="C242" s="838"/>
      <c r="D242" s="819">
        <v>366.9</v>
      </c>
      <c r="E242" s="818"/>
      <c r="F242" s="818"/>
      <c r="G242" s="818"/>
      <c r="H242" s="818"/>
      <c r="I242" s="818"/>
      <c r="J242" s="818"/>
      <c r="K242" s="818"/>
      <c r="L242" s="818"/>
      <c r="M242" s="818"/>
      <c r="N242" s="805"/>
      <c r="O242" s="805"/>
      <c r="P242" s="805"/>
      <c r="Q242" s="818"/>
      <c r="R242" s="818"/>
      <c r="S242" s="818"/>
      <c r="T242" s="805"/>
      <c r="U242" s="805"/>
      <c r="V242" s="805">
        <f t="shared" ref="V242" si="148">+ROUND(D242/15,0)-1</f>
        <v>23</v>
      </c>
      <c r="W242" s="805"/>
      <c r="X242" s="805"/>
      <c r="Y242" s="805"/>
      <c r="Z242" s="805">
        <f t="shared" ref="Z242" si="149">V242+Y242</f>
        <v>23</v>
      </c>
      <c r="AA242" s="818"/>
      <c r="AB242" s="821"/>
      <c r="AR242" s="802" t="str">
        <f t="shared" si="110"/>
        <v/>
      </c>
    </row>
    <row r="243" spans="1:46" ht="14.45" customHeight="1" x14ac:dyDescent="0.2">
      <c r="A243" s="815">
        <f>+SUBTOTAL(3,$B$13:B243)</f>
        <v>116</v>
      </c>
      <c r="B243" s="815" t="s">
        <v>513</v>
      </c>
      <c r="C243" s="838" t="s">
        <v>231</v>
      </c>
      <c r="D243" s="819"/>
      <c r="E243" s="821">
        <v>1</v>
      </c>
      <c r="F243" s="822" t="s">
        <v>1896</v>
      </c>
      <c r="G243" s="821" t="s">
        <v>1778</v>
      </c>
      <c r="H243" s="821" t="s">
        <v>439</v>
      </c>
      <c r="I243" s="821" t="s">
        <v>1779</v>
      </c>
      <c r="J243" s="821" t="s">
        <v>1778</v>
      </c>
      <c r="K243" s="821" t="s">
        <v>439</v>
      </c>
      <c r="L243" s="821" t="s">
        <v>1779</v>
      </c>
      <c r="M243" s="821">
        <v>1</v>
      </c>
      <c r="N243" s="821" t="s">
        <v>1780</v>
      </c>
      <c r="O243" s="821" t="s">
        <v>1781</v>
      </c>
      <c r="P243" s="821">
        <v>1</v>
      </c>
      <c r="Q243" s="821">
        <v>1</v>
      </c>
      <c r="R243" s="821">
        <v>1</v>
      </c>
      <c r="S243" s="821">
        <v>1</v>
      </c>
      <c r="T243" s="821"/>
      <c r="U243" s="821"/>
      <c r="V243" s="805"/>
      <c r="W243" s="805"/>
      <c r="X243" s="805"/>
      <c r="Y243" s="805"/>
      <c r="Z243" s="805"/>
      <c r="AA243" s="821"/>
      <c r="AB243" s="821"/>
      <c r="AC243" s="802"/>
      <c r="AD243" s="802"/>
      <c r="AE243" s="802"/>
      <c r="AF243" s="802"/>
      <c r="AG243" s="802"/>
      <c r="AH243" s="802"/>
      <c r="AI243" s="802"/>
      <c r="AJ243" s="802"/>
      <c r="AK243" s="802"/>
      <c r="AL243" s="802"/>
      <c r="AM243" s="802"/>
      <c r="AN243" s="802"/>
      <c r="AO243" s="802"/>
      <c r="AP243" s="802"/>
      <c r="AR243" s="802" t="str">
        <f t="shared" si="110"/>
        <v>DA</v>
      </c>
      <c r="AS243" s="802" t="str">
        <f>+RIGHT(C243,1)</f>
        <v>0</v>
      </c>
      <c r="AT243" s="802" t="str">
        <f t="shared" si="113"/>
        <v>DA+0</v>
      </c>
    </row>
    <row r="244" spans="1:46" x14ac:dyDescent="0.2">
      <c r="A244" s="815"/>
      <c r="B244" s="815"/>
      <c r="C244" s="838"/>
      <c r="D244" s="819">
        <v>372.5</v>
      </c>
      <c r="E244" s="818"/>
      <c r="F244" s="818"/>
      <c r="G244" s="818"/>
      <c r="H244" s="818"/>
      <c r="I244" s="818"/>
      <c r="J244" s="818"/>
      <c r="K244" s="818"/>
      <c r="L244" s="818"/>
      <c r="M244" s="818"/>
      <c r="N244" s="805"/>
      <c r="O244" s="805"/>
      <c r="P244" s="805"/>
      <c r="Q244" s="818"/>
      <c r="R244" s="818"/>
      <c r="S244" s="818"/>
      <c r="T244" s="805"/>
      <c r="U244" s="805"/>
      <c r="V244" s="805">
        <f t="shared" ref="V244" si="150">+ROUND(D244/15,0)-1</f>
        <v>24</v>
      </c>
      <c r="W244" s="805"/>
      <c r="X244" s="805"/>
      <c r="Y244" s="805"/>
      <c r="Z244" s="805">
        <f t="shared" ref="Z244" si="151">V244+Y244</f>
        <v>24</v>
      </c>
      <c r="AA244" s="818"/>
      <c r="AB244" s="821"/>
      <c r="AR244" s="802" t="str">
        <f t="shared" si="110"/>
        <v/>
      </c>
    </row>
    <row r="245" spans="1:46" ht="14.45" customHeight="1" x14ac:dyDescent="0.2">
      <c r="A245" s="815">
        <f>+SUBTOTAL(3,$B$13:B245)</f>
        <v>117</v>
      </c>
      <c r="B245" s="815" t="s">
        <v>514</v>
      </c>
      <c r="C245" s="838" t="s">
        <v>231</v>
      </c>
      <c r="D245" s="819"/>
      <c r="E245" s="821">
        <v>1</v>
      </c>
      <c r="F245" s="822" t="s">
        <v>1897</v>
      </c>
      <c r="G245" s="821" t="s">
        <v>1778</v>
      </c>
      <c r="H245" s="821" t="s">
        <v>439</v>
      </c>
      <c r="I245" s="821" t="s">
        <v>1779</v>
      </c>
      <c r="J245" s="821" t="s">
        <v>1778</v>
      </c>
      <c r="K245" s="821" t="s">
        <v>439</v>
      </c>
      <c r="L245" s="821" t="s">
        <v>1779</v>
      </c>
      <c r="M245" s="821">
        <v>1</v>
      </c>
      <c r="N245" s="821" t="s">
        <v>1780</v>
      </c>
      <c r="O245" s="821" t="s">
        <v>1781</v>
      </c>
      <c r="P245" s="821">
        <v>1</v>
      </c>
      <c r="Q245" s="821">
        <v>1</v>
      </c>
      <c r="R245" s="821">
        <v>1</v>
      </c>
      <c r="S245" s="821">
        <v>1</v>
      </c>
      <c r="T245" s="821"/>
      <c r="U245" s="821"/>
      <c r="V245" s="805"/>
      <c r="W245" s="805"/>
      <c r="X245" s="805"/>
      <c r="Y245" s="805"/>
      <c r="Z245" s="805"/>
      <c r="AA245" s="821"/>
      <c r="AB245" s="821"/>
      <c r="AC245" s="802"/>
      <c r="AD245" s="802"/>
      <c r="AE245" s="802"/>
      <c r="AF245" s="802"/>
      <c r="AG245" s="802"/>
      <c r="AH245" s="802"/>
      <c r="AI245" s="802"/>
      <c r="AJ245" s="802"/>
      <c r="AK245" s="802"/>
      <c r="AL245" s="802"/>
      <c r="AM245" s="802"/>
      <c r="AN245" s="802"/>
      <c r="AO245" s="802"/>
      <c r="AP245" s="802"/>
      <c r="AR245" s="802" t="str">
        <f t="shared" si="110"/>
        <v>DA</v>
      </c>
      <c r="AS245" s="802" t="str">
        <f>+RIGHT(C245,1)</f>
        <v>0</v>
      </c>
      <c r="AT245" s="802" t="str">
        <f t="shared" si="113"/>
        <v>DA+0</v>
      </c>
    </row>
    <row r="246" spans="1:46" ht="14.45" customHeight="1" x14ac:dyDescent="0.2">
      <c r="A246" s="815"/>
      <c r="B246" s="815"/>
      <c r="C246" s="838"/>
      <c r="D246" s="819">
        <v>376.5</v>
      </c>
      <c r="E246" s="818"/>
      <c r="F246" s="818"/>
      <c r="G246" s="818"/>
      <c r="H246" s="818"/>
      <c r="I246" s="818"/>
      <c r="J246" s="818"/>
      <c r="K246" s="818"/>
      <c r="L246" s="818"/>
      <c r="M246" s="818"/>
      <c r="N246" s="805"/>
      <c r="O246" s="805"/>
      <c r="P246" s="805"/>
      <c r="Q246" s="818"/>
      <c r="R246" s="818"/>
      <c r="S246" s="818"/>
      <c r="T246" s="805"/>
      <c r="U246" s="805"/>
      <c r="V246" s="805">
        <f t="shared" ref="V246" si="152">+ROUND(D246/15,0)-1</f>
        <v>24</v>
      </c>
      <c r="W246" s="805"/>
      <c r="X246" s="805"/>
      <c r="Y246" s="805"/>
      <c r="Z246" s="805">
        <f t="shared" ref="Z246" si="153">V246+Y246</f>
        <v>24</v>
      </c>
      <c r="AA246" s="818"/>
      <c r="AB246" s="821"/>
      <c r="AR246" s="802" t="str">
        <f t="shared" si="110"/>
        <v/>
      </c>
    </row>
    <row r="247" spans="1:46" ht="14.45" customHeight="1" x14ac:dyDescent="0.2">
      <c r="A247" s="815">
        <f>+SUBTOTAL(3,$B$13:B247)</f>
        <v>118</v>
      </c>
      <c r="B247" s="815" t="s">
        <v>515</v>
      </c>
      <c r="C247" s="838" t="s">
        <v>231</v>
      </c>
      <c r="D247" s="819"/>
      <c r="E247" s="821">
        <v>1</v>
      </c>
      <c r="F247" s="822" t="s">
        <v>1898</v>
      </c>
      <c r="G247" s="821" t="s">
        <v>1778</v>
      </c>
      <c r="H247" s="821" t="s">
        <v>439</v>
      </c>
      <c r="I247" s="821" t="s">
        <v>1779</v>
      </c>
      <c r="J247" s="821" t="s">
        <v>1778</v>
      </c>
      <c r="K247" s="821" t="s">
        <v>439</v>
      </c>
      <c r="L247" s="821" t="s">
        <v>1779</v>
      </c>
      <c r="M247" s="821">
        <v>1</v>
      </c>
      <c r="N247" s="821" t="s">
        <v>1780</v>
      </c>
      <c r="O247" s="821" t="s">
        <v>1781</v>
      </c>
      <c r="P247" s="821">
        <v>1</v>
      </c>
      <c r="Q247" s="821">
        <v>1</v>
      </c>
      <c r="R247" s="821">
        <v>1</v>
      </c>
      <c r="S247" s="821">
        <v>1</v>
      </c>
      <c r="T247" s="821"/>
      <c r="U247" s="821"/>
      <c r="V247" s="805"/>
      <c r="W247" s="805"/>
      <c r="X247" s="805"/>
      <c r="Y247" s="805"/>
      <c r="Z247" s="805"/>
      <c r="AA247" s="821"/>
      <c r="AB247" s="821"/>
      <c r="AC247" s="802"/>
      <c r="AD247" s="802"/>
      <c r="AE247" s="802"/>
      <c r="AF247" s="802"/>
      <c r="AG247" s="802"/>
      <c r="AH247" s="802"/>
      <c r="AI247" s="802"/>
      <c r="AJ247" s="802"/>
      <c r="AK247" s="802"/>
      <c r="AL247" s="802"/>
      <c r="AM247" s="802"/>
      <c r="AN247" s="802"/>
      <c r="AO247" s="802"/>
      <c r="AP247" s="802"/>
      <c r="AR247" s="802" t="str">
        <f t="shared" si="110"/>
        <v>DA</v>
      </c>
      <c r="AS247" s="802" t="str">
        <f>+RIGHT(C247,1)</f>
        <v>0</v>
      </c>
      <c r="AT247" s="802" t="str">
        <f t="shared" si="113"/>
        <v>DA+0</v>
      </c>
    </row>
    <row r="248" spans="1:46" ht="14.45" customHeight="1" x14ac:dyDescent="0.2">
      <c r="A248" s="815"/>
      <c r="B248" s="815"/>
      <c r="C248" s="838"/>
      <c r="D248" s="819">
        <v>384.3</v>
      </c>
      <c r="E248" s="818"/>
      <c r="F248" s="818"/>
      <c r="G248" s="818"/>
      <c r="H248" s="818"/>
      <c r="I248" s="818"/>
      <c r="J248" s="818"/>
      <c r="K248" s="818"/>
      <c r="L248" s="818"/>
      <c r="M248" s="818"/>
      <c r="N248" s="805"/>
      <c r="O248" s="805"/>
      <c r="P248" s="805"/>
      <c r="Q248" s="818"/>
      <c r="R248" s="818"/>
      <c r="S248" s="818"/>
      <c r="T248" s="805"/>
      <c r="U248" s="805"/>
      <c r="V248" s="805">
        <f t="shared" ref="V248" si="154">+ROUND(D248/15,0)-1</f>
        <v>25</v>
      </c>
      <c r="W248" s="805"/>
      <c r="X248" s="805"/>
      <c r="Y248" s="805"/>
      <c r="Z248" s="805">
        <f t="shared" ref="Z248" si="155">V248+Y248</f>
        <v>25</v>
      </c>
      <c r="AA248" s="818"/>
      <c r="AB248" s="821"/>
      <c r="AR248" s="802" t="str">
        <f t="shared" si="110"/>
        <v/>
      </c>
    </row>
    <row r="249" spans="1:46" ht="14.45" customHeight="1" x14ac:dyDescent="0.2">
      <c r="A249" s="815">
        <f>+SUBTOTAL(3,$B$13:B249)</f>
        <v>119</v>
      </c>
      <c r="B249" s="815" t="s">
        <v>516</v>
      </c>
      <c r="C249" s="838" t="s">
        <v>231</v>
      </c>
      <c r="D249" s="819"/>
      <c r="E249" s="821">
        <v>1</v>
      </c>
      <c r="F249" s="822" t="s">
        <v>1899</v>
      </c>
      <c r="G249" s="821" t="s">
        <v>1778</v>
      </c>
      <c r="H249" s="821" t="s">
        <v>439</v>
      </c>
      <c r="I249" s="821" t="s">
        <v>1779</v>
      </c>
      <c r="J249" s="821" t="s">
        <v>1778</v>
      </c>
      <c r="K249" s="821" t="s">
        <v>439</v>
      </c>
      <c r="L249" s="821" t="s">
        <v>1779</v>
      </c>
      <c r="M249" s="821">
        <v>1</v>
      </c>
      <c r="N249" s="821" t="s">
        <v>1780</v>
      </c>
      <c r="O249" s="821" t="s">
        <v>1781</v>
      </c>
      <c r="P249" s="821">
        <v>1</v>
      </c>
      <c r="Q249" s="821">
        <v>1</v>
      </c>
      <c r="R249" s="821">
        <v>1</v>
      </c>
      <c r="S249" s="821">
        <v>1</v>
      </c>
      <c r="T249" s="821"/>
      <c r="U249" s="821"/>
      <c r="V249" s="805"/>
      <c r="W249" s="805"/>
      <c r="X249" s="805"/>
      <c r="Y249" s="805"/>
      <c r="Z249" s="805"/>
      <c r="AA249" s="821"/>
      <c r="AB249" s="821"/>
      <c r="AC249" s="802"/>
      <c r="AD249" s="802"/>
      <c r="AE249" s="802"/>
      <c r="AF249" s="802"/>
      <c r="AG249" s="802"/>
      <c r="AH249" s="802"/>
      <c r="AI249" s="802"/>
      <c r="AJ249" s="802"/>
      <c r="AK249" s="802"/>
      <c r="AL249" s="802"/>
      <c r="AM249" s="802"/>
      <c r="AN249" s="802"/>
      <c r="AO249" s="802"/>
      <c r="AP249" s="802"/>
      <c r="AR249" s="802" t="str">
        <f t="shared" si="110"/>
        <v>DA</v>
      </c>
      <c r="AS249" s="802" t="str">
        <f>+RIGHT(C249,1)</f>
        <v>0</v>
      </c>
      <c r="AT249" s="802" t="str">
        <f t="shared" si="113"/>
        <v>DA+0</v>
      </c>
    </row>
    <row r="250" spans="1:46" ht="14.45" customHeight="1" x14ac:dyDescent="0.2">
      <c r="A250" s="815"/>
      <c r="B250" s="815"/>
      <c r="C250" s="838"/>
      <c r="D250" s="819">
        <v>375.4</v>
      </c>
      <c r="E250" s="818"/>
      <c r="F250" s="818"/>
      <c r="G250" s="818"/>
      <c r="H250" s="818"/>
      <c r="I250" s="818"/>
      <c r="J250" s="818"/>
      <c r="K250" s="818"/>
      <c r="L250" s="818"/>
      <c r="M250" s="818"/>
      <c r="N250" s="805"/>
      <c r="O250" s="805"/>
      <c r="P250" s="805"/>
      <c r="Q250" s="818"/>
      <c r="R250" s="818"/>
      <c r="S250" s="818"/>
      <c r="T250" s="805"/>
      <c r="U250" s="805"/>
      <c r="V250" s="805">
        <f t="shared" ref="V250" si="156">+ROUND(D250/15,0)-1</f>
        <v>24</v>
      </c>
      <c r="W250" s="805"/>
      <c r="X250" s="805"/>
      <c r="Y250" s="805"/>
      <c r="Z250" s="805">
        <f t="shared" ref="Z250" si="157">V250+Y250</f>
        <v>24</v>
      </c>
      <c r="AA250" s="818"/>
      <c r="AB250" s="821"/>
      <c r="AR250" s="802" t="str">
        <f t="shared" si="110"/>
        <v/>
      </c>
    </row>
    <row r="251" spans="1:46" ht="14.45" customHeight="1" x14ac:dyDescent="0.2">
      <c r="A251" s="815">
        <f>+SUBTOTAL(3,$B$13:B251)</f>
        <v>120</v>
      </c>
      <c r="B251" s="815" t="s">
        <v>517</v>
      </c>
      <c r="C251" s="838" t="s">
        <v>231</v>
      </c>
      <c r="D251" s="819"/>
      <c r="E251" s="821">
        <v>1</v>
      </c>
      <c r="F251" s="822" t="s">
        <v>1900</v>
      </c>
      <c r="G251" s="821" t="s">
        <v>1778</v>
      </c>
      <c r="H251" s="821" t="s">
        <v>439</v>
      </c>
      <c r="I251" s="821" t="s">
        <v>1779</v>
      </c>
      <c r="J251" s="821" t="s">
        <v>1778</v>
      </c>
      <c r="K251" s="821" t="s">
        <v>439</v>
      </c>
      <c r="L251" s="821" t="s">
        <v>1779</v>
      </c>
      <c r="M251" s="821">
        <v>1</v>
      </c>
      <c r="N251" s="821" t="s">
        <v>1780</v>
      </c>
      <c r="O251" s="821" t="s">
        <v>1781</v>
      </c>
      <c r="P251" s="821">
        <v>1</v>
      </c>
      <c r="Q251" s="821">
        <v>1</v>
      </c>
      <c r="R251" s="821">
        <v>1</v>
      </c>
      <c r="S251" s="821">
        <v>1</v>
      </c>
      <c r="T251" s="821"/>
      <c r="U251" s="821"/>
      <c r="V251" s="805"/>
      <c r="W251" s="805"/>
      <c r="X251" s="805"/>
      <c r="Y251" s="805"/>
      <c r="Z251" s="805"/>
      <c r="AA251" s="821"/>
      <c r="AB251" s="821"/>
      <c r="AC251" s="802"/>
      <c r="AD251" s="802"/>
      <c r="AE251" s="802"/>
      <c r="AF251" s="802"/>
      <c r="AG251" s="802"/>
      <c r="AH251" s="802"/>
      <c r="AI251" s="802"/>
      <c r="AJ251" s="802"/>
      <c r="AK251" s="802"/>
      <c r="AL251" s="802"/>
      <c r="AM251" s="802"/>
      <c r="AN251" s="802"/>
      <c r="AO251" s="802"/>
      <c r="AP251" s="802"/>
      <c r="AR251" s="802" t="str">
        <f t="shared" si="110"/>
        <v>DA</v>
      </c>
      <c r="AS251" s="802" t="str">
        <f>+RIGHT(C251,1)</f>
        <v>0</v>
      </c>
      <c r="AT251" s="802" t="str">
        <f t="shared" si="113"/>
        <v>DA+0</v>
      </c>
    </row>
    <row r="252" spans="1:46" ht="14.45" customHeight="1" x14ac:dyDescent="0.2">
      <c r="A252" s="815"/>
      <c r="B252" s="815"/>
      <c r="C252" s="838"/>
      <c r="D252" s="819">
        <v>381.2</v>
      </c>
      <c r="E252" s="818"/>
      <c r="F252" s="818"/>
      <c r="G252" s="818"/>
      <c r="H252" s="818"/>
      <c r="I252" s="818"/>
      <c r="J252" s="818"/>
      <c r="K252" s="818"/>
      <c r="L252" s="818"/>
      <c r="M252" s="818"/>
      <c r="N252" s="805"/>
      <c r="O252" s="805"/>
      <c r="P252" s="805"/>
      <c r="Q252" s="818"/>
      <c r="R252" s="818"/>
      <c r="S252" s="818"/>
      <c r="T252" s="805"/>
      <c r="U252" s="805"/>
      <c r="V252" s="805">
        <f t="shared" ref="V252" si="158">+ROUND(D252/15,0)-1</f>
        <v>24</v>
      </c>
      <c r="W252" s="805"/>
      <c r="X252" s="805"/>
      <c r="Y252" s="805"/>
      <c r="Z252" s="805">
        <f t="shared" ref="Z252" si="159">V252+Y252</f>
        <v>24</v>
      </c>
      <c r="AA252" s="818"/>
      <c r="AB252" s="821"/>
      <c r="AR252" s="802" t="str">
        <f t="shared" si="110"/>
        <v/>
      </c>
    </row>
    <row r="253" spans="1:46" ht="14.45" customHeight="1" x14ac:dyDescent="0.2">
      <c r="A253" s="815">
        <f>+SUBTOTAL(3,$B$13:B253)</f>
        <v>121</v>
      </c>
      <c r="B253" s="820" t="s">
        <v>31</v>
      </c>
      <c r="C253" s="838" t="s">
        <v>245</v>
      </c>
      <c r="D253" s="819"/>
      <c r="E253" s="821">
        <v>1</v>
      </c>
      <c r="F253" s="822" t="s">
        <v>1901</v>
      </c>
      <c r="G253" s="821" t="s">
        <v>1778</v>
      </c>
      <c r="H253" s="821" t="s">
        <v>439</v>
      </c>
      <c r="I253" s="821" t="s">
        <v>1779</v>
      </c>
      <c r="J253" s="821" t="s">
        <v>1778</v>
      </c>
      <c r="K253" s="821" t="s">
        <v>439</v>
      </c>
      <c r="L253" s="821" t="s">
        <v>1779</v>
      </c>
      <c r="M253" s="821">
        <v>1</v>
      </c>
      <c r="N253" s="821" t="s">
        <v>1780</v>
      </c>
      <c r="O253" s="821" t="s">
        <v>1781</v>
      </c>
      <c r="P253" s="821">
        <v>1</v>
      </c>
      <c r="Q253" s="821">
        <v>1</v>
      </c>
      <c r="R253" s="821">
        <v>1</v>
      </c>
      <c r="S253" s="818"/>
      <c r="T253" s="805"/>
      <c r="U253" s="805"/>
      <c r="V253" s="805"/>
      <c r="W253" s="805"/>
      <c r="X253" s="805"/>
      <c r="Y253" s="805"/>
      <c r="Z253" s="805"/>
      <c r="AA253" s="818"/>
      <c r="AB253" s="821"/>
      <c r="AR253" s="802" t="str">
        <f t="shared" si="110"/>
        <v>DB</v>
      </c>
      <c r="AS253" s="802" t="str">
        <f>+RIGHT(C253,1)</f>
        <v>0</v>
      </c>
      <c r="AT253" s="802" t="str">
        <f t="shared" si="113"/>
        <v>DB+0</v>
      </c>
    </row>
    <row r="254" spans="1:46" ht="14.45" customHeight="1" x14ac:dyDescent="0.2">
      <c r="A254" s="815"/>
      <c r="B254" s="815"/>
      <c r="C254" s="838"/>
      <c r="D254" s="819">
        <v>386.8</v>
      </c>
      <c r="E254" s="818"/>
      <c r="F254" s="818"/>
      <c r="G254" s="818"/>
      <c r="H254" s="818"/>
      <c r="I254" s="818"/>
      <c r="J254" s="818"/>
      <c r="K254" s="818"/>
      <c r="L254" s="818"/>
      <c r="M254" s="818"/>
      <c r="N254" s="805"/>
      <c r="O254" s="805"/>
      <c r="P254" s="805"/>
      <c r="Q254" s="818"/>
      <c r="R254" s="818"/>
      <c r="S254" s="818"/>
      <c r="T254" s="805"/>
      <c r="U254" s="805"/>
      <c r="V254" s="805">
        <f t="shared" ref="V254" si="160">+ROUND(D254/15,0)-1</f>
        <v>25</v>
      </c>
      <c r="W254" s="805"/>
      <c r="X254" s="805"/>
      <c r="Y254" s="805"/>
      <c r="Z254" s="805">
        <f t="shared" ref="Z254" si="161">V254+Y254</f>
        <v>25</v>
      </c>
      <c r="AA254" s="818"/>
      <c r="AB254" s="821"/>
      <c r="AR254" s="802" t="str">
        <f t="shared" si="110"/>
        <v/>
      </c>
    </row>
    <row r="255" spans="1:46" ht="14.45" customHeight="1" x14ac:dyDescent="0.2">
      <c r="A255" s="815">
        <f>+SUBTOTAL(3,$B$13:B255)</f>
        <v>122</v>
      </c>
      <c r="B255" s="815" t="s">
        <v>518</v>
      </c>
      <c r="C255" s="838" t="s">
        <v>231</v>
      </c>
      <c r="D255" s="819"/>
      <c r="E255" s="821">
        <v>1</v>
      </c>
      <c r="F255" s="822" t="s">
        <v>1902</v>
      </c>
      <c r="G255" s="821" t="s">
        <v>1778</v>
      </c>
      <c r="H255" s="821" t="s">
        <v>439</v>
      </c>
      <c r="I255" s="821" t="s">
        <v>1779</v>
      </c>
      <c r="J255" s="821" t="s">
        <v>1778</v>
      </c>
      <c r="K255" s="821" t="s">
        <v>439</v>
      </c>
      <c r="L255" s="821" t="s">
        <v>1779</v>
      </c>
      <c r="M255" s="821">
        <v>1</v>
      </c>
      <c r="N255" s="821" t="s">
        <v>1780</v>
      </c>
      <c r="O255" s="821" t="s">
        <v>1781</v>
      </c>
      <c r="P255" s="821">
        <v>1</v>
      </c>
      <c r="Q255" s="821">
        <v>1</v>
      </c>
      <c r="R255" s="821">
        <v>1</v>
      </c>
      <c r="S255" s="821">
        <v>1</v>
      </c>
      <c r="T255" s="821"/>
      <c r="U255" s="821"/>
      <c r="V255" s="805"/>
      <c r="W255" s="805"/>
      <c r="X255" s="805"/>
      <c r="Y255" s="805"/>
      <c r="Z255" s="805"/>
      <c r="AA255" s="821"/>
      <c r="AB255" s="821"/>
      <c r="AC255" s="802"/>
      <c r="AD255" s="802"/>
      <c r="AE255" s="802"/>
      <c r="AF255" s="802"/>
      <c r="AG255" s="802"/>
      <c r="AH255" s="802"/>
      <c r="AI255" s="802"/>
      <c r="AJ255" s="802"/>
      <c r="AK255" s="802"/>
      <c r="AL255" s="802"/>
      <c r="AM255" s="802"/>
      <c r="AN255" s="802"/>
      <c r="AO255" s="802"/>
      <c r="AP255" s="802"/>
      <c r="AR255" s="802" t="str">
        <f t="shared" si="110"/>
        <v>DA</v>
      </c>
      <c r="AS255" s="802" t="str">
        <f>+RIGHT(C255,1)</f>
        <v>0</v>
      </c>
      <c r="AT255" s="802" t="str">
        <f t="shared" si="113"/>
        <v>DA+0</v>
      </c>
    </row>
    <row r="256" spans="1:46" ht="14.45" customHeight="1" x14ac:dyDescent="0.2">
      <c r="A256" s="815"/>
      <c r="B256" s="815"/>
      <c r="C256" s="838"/>
      <c r="D256" s="819">
        <v>387</v>
      </c>
      <c r="E256" s="818"/>
      <c r="F256" s="818"/>
      <c r="G256" s="818"/>
      <c r="H256" s="818"/>
      <c r="I256" s="818"/>
      <c r="J256" s="818"/>
      <c r="K256" s="818"/>
      <c r="L256" s="818"/>
      <c r="M256" s="818"/>
      <c r="N256" s="805"/>
      <c r="O256" s="805"/>
      <c r="P256" s="805"/>
      <c r="Q256" s="818"/>
      <c r="R256" s="818"/>
      <c r="S256" s="818"/>
      <c r="T256" s="805"/>
      <c r="U256" s="805"/>
      <c r="V256" s="805">
        <f t="shared" ref="V256" si="162">+ROUND(D256/15,0)-1</f>
        <v>25</v>
      </c>
      <c r="W256" s="805"/>
      <c r="X256" s="805"/>
      <c r="Y256" s="805"/>
      <c r="Z256" s="805">
        <f t="shared" ref="Z256" si="163">V256+Y256</f>
        <v>25</v>
      </c>
      <c r="AA256" s="818"/>
      <c r="AB256" s="821"/>
      <c r="AR256" s="802" t="str">
        <f t="shared" si="110"/>
        <v/>
      </c>
    </row>
    <row r="257" spans="1:46" ht="14.45" customHeight="1" x14ac:dyDescent="0.2">
      <c r="A257" s="815">
        <f>+SUBTOTAL(3,$B$13:B257)</f>
        <v>123</v>
      </c>
      <c r="B257" s="815" t="s">
        <v>519</v>
      </c>
      <c r="C257" s="838" t="s">
        <v>231</v>
      </c>
      <c r="D257" s="819"/>
      <c r="E257" s="821">
        <v>1</v>
      </c>
      <c r="F257" s="822" t="s">
        <v>1903</v>
      </c>
      <c r="G257" s="821" t="s">
        <v>1778</v>
      </c>
      <c r="H257" s="821" t="s">
        <v>439</v>
      </c>
      <c r="I257" s="821" t="s">
        <v>1779</v>
      </c>
      <c r="J257" s="821" t="s">
        <v>1778</v>
      </c>
      <c r="K257" s="821" t="s">
        <v>439</v>
      </c>
      <c r="L257" s="821" t="s">
        <v>1779</v>
      </c>
      <c r="M257" s="821">
        <v>1</v>
      </c>
      <c r="N257" s="821" t="s">
        <v>1780</v>
      </c>
      <c r="O257" s="821" t="s">
        <v>1781</v>
      </c>
      <c r="P257" s="821">
        <v>1</v>
      </c>
      <c r="Q257" s="821">
        <v>1</v>
      </c>
      <c r="R257" s="821">
        <v>1</v>
      </c>
      <c r="S257" s="821">
        <v>1</v>
      </c>
      <c r="T257" s="821"/>
      <c r="U257" s="821"/>
      <c r="V257" s="805"/>
      <c r="W257" s="805"/>
      <c r="X257" s="805"/>
      <c r="Y257" s="805"/>
      <c r="Z257" s="805"/>
      <c r="AA257" s="821"/>
      <c r="AB257" s="821"/>
      <c r="AC257" s="802"/>
      <c r="AD257" s="802"/>
      <c r="AE257" s="802"/>
      <c r="AF257" s="802"/>
      <c r="AG257" s="802"/>
      <c r="AH257" s="802"/>
      <c r="AI257" s="802"/>
      <c r="AJ257" s="802"/>
      <c r="AK257" s="802"/>
      <c r="AL257" s="802"/>
      <c r="AM257" s="802"/>
      <c r="AN257" s="802"/>
      <c r="AO257" s="802"/>
      <c r="AP257" s="802"/>
      <c r="AR257" s="802" t="str">
        <f t="shared" si="110"/>
        <v>DA</v>
      </c>
      <c r="AS257" s="802" t="str">
        <f>+RIGHT(C257,1)</f>
        <v>0</v>
      </c>
      <c r="AT257" s="802" t="str">
        <f t="shared" si="113"/>
        <v>DA+0</v>
      </c>
    </row>
    <row r="258" spans="1:46" ht="14.45" customHeight="1" x14ac:dyDescent="0.2">
      <c r="A258" s="815"/>
      <c r="B258" s="815"/>
      <c r="C258" s="838"/>
      <c r="D258" s="819">
        <v>348.5</v>
      </c>
      <c r="E258" s="818"/>
      <c r="F258" s="818"/>
      <c r="G258" s="818"/>
      <c r="H258" s="818"/>
      <c r="I258" s="818"/>
      <c r="J258" s="818"/>
      <c r="K258" s="818"/>
      <c r="L258" s="818"/>
      <c r="M258" s="818"/>
      <c r="N258" s="805"/>
      <c r="O258" s="805"/>
      <c r="P258" s="805"/>
      <c r="Q258" s="818"/>
      <c r="R258" s="818"/>
      <c r="S258" s="818"/>
      <c r="T258" s="805"/>
      <c r="U258" s="805"/>
      <c r="V258" s="805">
        <f t="shared" ref="V258" si="164">+ROUND(D258/15,0)-1</f>
        <v>22</v>
      </c>
      <c r="W258" s="805"/>
      <c r="X258" s="805"/>
      <c r="Y258" s="805"/>
      <c r="Z258" s="805">
        <f t="shared" ref="Z258" si="165">V258+Y258</f>
        <v>22</v>
      </c>
      <c r="AA258" s="818"/>
      <c r="AB258" s="821"/>
      <c r="AR258" s="802" t="str">
        <f t="shared" si="110"/>
        <v/>
      </c>
    </row>
    <row r="259" spans="1:46" ht="14.45" customHeight="1" x14ac:dyDescent="0.2">
      <c r="A259" s="815">
        <f>+SUBTOTAL(3,$B$13:B259)</f>
        <v>124</v>
      </c>
      <c r="B259" s="815" t="s">
        <v>520</v>
      </c>
      <c r="C259" s="838" t="s">
        <v>231</v>
      </c>
      <c r="D259" s="819"/>
      <c r="E259" s="821">
        <v>1</v>
      </c>
      <c r="F259" s="822" t="s">
        <v>1904</v>
      </c>
      <c r="G259" s="821" t="s">
        <v>1778</v>
      </c>
      <c r="H259" s="821" t="s">
        <v>439</v>
      </c>
      <c r="I259" s="821" t="s">
        <v>1779</v>
      </c>
      <c r="J259" s="821" t="s">
        <v>1778</v>
      </c>
      <c r="K259" s="821" t="s">
        <v>439</v>
      </c>
      <c r="L259" s="821" t="s">
        <v>1779</v>
      </c>
      <c r="M259" s="821">
        <v>1</v>
      </c>
      <c r="N259" s="821" t="s">
        <v>1780</v>
      </c>
      <c r="O259" s="821" t="s">
        <v>1781</v>
      </c>
      <c r="P259" s="821">
        <v>1</v>
      </c>
      <c r="Q259" s="821">
        <v>1</v>
      </c>
      <c r="R259" s="821">
        <v>1</v>
      </c>
      <c r="S259" s="821">
        <v>1</v>
      </c>
      <c r="T259" s="821"/>
      <c r="U259" s="821"/>
      <c r="V259" s="805"/>
      <c r="W259" s="805"/>
      <c r="X259" s="805"/>
      <c r="Y259" s="805"/>
      <c r="Z259" s="805"/>
      <c r="AA259" s="821"/>
      <c r="AB259" s="821"/>
      <c r="AC259" s="802"/>
      <c r="AD259" s="802"/>
      <c r="AE259" s="802"/>
      <c r="AF259" s="802"/>
      <c r="AG259" s="802"/>
      <c r="AH259" s="802"/>
      <c r="AI259" s="802"/>
      <c r="AJ259" s="802"/>
      <c r="AK259" s="802"/>
      <c r="AL259" s="802"/>
      <c r="AM259" s="802"/>
      <c r="AN259" s="802"/>
      <c r="AO259" s="802"/>
      <c r="AP259" s="802"/>
      <c r="AR259" s="802" t="str">
        <f t="shared" si="110"/>
        <v>DA</v>
      </c>
      <c r="AS259" s="802" t="str">
        <f>+RIGHT(C259,1)</f>
        <v>0</v>
      </c>
      <c r="AT259" s="802" t="str">
        <f t="shared" si="113"/>
        <v>DA+0</v>
      </c>
    </row>
    <row r="260" spans="1:46" ht="14.45" customHeight="1" x14ac:dyDescent="0.2">
      <c r="A260" s="815"/>
      <c r="B260" s="815"/>
      <c r="C260" s="838"/>
      <c r="D260" s="819">
        <v>355</v>
      </c>
      <c r="E260" s="818"/>
      <c r="F260" s="818"/>
      <c r="G260" s="818"/>
      <c r="H260" s="818"/>
      <c r="I260" s="818"/>
      <c r="J260" s="818"/>
      <c r="K260" s="818"/>
      <c r="L260" s="818"/>
      <c r="M260" s="818"/>
      <c r="N260" s="805"/>
      <c r="O260" s="805"/>
      <c r="P260" s="805"/>
      <c r="Q260" s="818"/>
      <c r="R260" s="818"/>
      <c r="S260" s="818"/>
      <c r="T260" s="805"/>
      <c r="U260" s="805"/>
      <c r="V260" s="805">
        <f t="shared" ref="V260" si="166">+ROUND(D260/15,0)-1</f>
        <v>23</v>
      </c>
      <c r="W260" s="805"/>
      <c r="X260" s="805"/>
      <c r="Y260" s="805"/>
      <c r="Z260" s="805">
        <f t="shared" ref="Z260" si="167">V260+Y260</f>
        <v>23</v>
      </c>
      <c r="AA260" s="818"/>
      <c r="AB260" s="821"/>
      <c r="AR260" s="802" t="str">
        <f t="shared" si="110"/>
        <v/>
      </c>
    </row>
    <row r="261" spans="1:46" ht="14.45" customHeight="1" x14ac:dyDescent="0.2">
      <c r="A261" s="815">
        <f>+SUBTOTAL(3,$B$13:B261)</f>
        <v>125</v>
      </c>
      <c r="B261" s="820" t="s">
        <v>49</v>
      </c>
      <c r="C261" s="838" t="s">
        <v>245</v>
      </c>
      <c r="D261" s="819"/>
      <c r="E261" s="821">
        <v>1</v>
      </c>
      <c r="F261" s="822" t="s">
        <v>1905</v>
      </c>
      <c r="G261" s="821" t="s">
        <v>1778</v>
      </c>
      <c r="H261" s="821" t="s">
        <v>439</v>
      </c>
      <c r="I261" s="821" t="s">
        <v>1779</v>
      </c>
      <c r="J261" s="821" t="s">
        <v>1778</v>
      </c>
      <c r="K261" s="821" t="s">
        <v>439</v>
      </c>
      <c r="L261" s="821" t="s">
        <v>1779</v>
      </c>
      <c r="M261" s="821">
        <v>1</v>
      </c>
      <c r="N261" s="821" t="s">
        <v>1780</v>
      </c>
      <c r="O261" s="821" t="s">
        <v>1781</v>
      </c>
      <c r="P261" s="821">
        <v>1</v>
      </c>
      <c r="Q261" s="821">
        <v>1</v>
      </c>
      <c r="R261" s="821">
        <v>1</v>
      </c>
      <c r="S261" s="818"/>
      <c r="T261" s="805"/>
      <c r="U261" s="805"/>
      <c r="V261" s="805"/>
      <c r="W261" s="805"/>
      <c r="X261" s="805"/>
      <c r="Y261" s="805"/>
      <c r="Z261" s="805"/>
      <c r="AA261" s="818"/>
      <c r="AB261" s="821"/>
      <c r="AR261" s="802" t="str">
        <f t="shared" si="110"/>
        <v>DB</v>
      </c>
      <c r="AS261" s="802" t="str">
        <f>+RIGHT(C261,1)</f>
        <v>0</v>
      </c>
      <c r="AT261" s="802" t="str">
        <f t="shared" si="113"/>
        <v>DB+0</v>
      </c>
    </row>
    <row r="262" spans="1:46" ht="14.45" customHeight="1" x14ac:dyDescent="0.2">
      <c r="A262" s="815"/>
      <c r="B262" s="815"/>
      <c r="C262" s="839"/>
      <c r="D262" s="819">
        <v>414.9</v>
      </c>
      <c r="E262" s="818"/>
      <c r="F262" s="818"/>
      <c r="G262" s="818"/>
      <c r="H262" s="818"/>
      <c r="I262" s="818"/>
      <c r="J262" s="818"/>
      <c r="K262" s="818"/>
      <c r="L262" s="818"/>
      <c r="M262" s="818"/>
      <c r="N262" s="805"/>
      <c r="O262" s="805"/>
      <c r="P262" s="805"/>
      <c r="Q262" s="818"/>
      <c r="R262" s="818"/>
      <c r="S262" s="818"/>
      <c r="T262" s="805"/>
      <c r="U262" s="805"/>
      <c r="V262" s="805">
        <f t="shared" ref="V262" si="168">+ROUND(D262/15,0)-1</f>
        <v>27</v>
      </c>
      <c r="W262" s="805"/>
      <c r="X262" s="805"/>
      <c r="Y262" s="805"/>
      <c r="Z262" s="805">
        <f t="shared" ref="Z262" si="169">V262+Y262</f>
        <v>27</v>
      </c>
      <c r="AA262" s="818"/>
      <c r="AB262" s="821"/>
      <c r="AR262" s="802" t="str">
        <f t="shared" si="110"/>
        <v/>
      </c>
    </row>
    <row r="263" spans="1:46" ht="14.45" customHeight="1" x14ac:dyDescent="0.2">
      <c r="A263" s="815">
        <f>+SUBTOTAL(3,$B$13:B263)</f>
        <v>126</v>
      </c>
      <c r="B263" s="815" t="s">
        <v>521</v>
      </c>
      <c r="C263" s="838" t="s">
        <v>232</v>
      </c>
      <c r="D263" s="819"/>
      <c r="E263" s="821">
        <v>1</v>
      </c>
      <c r="F263" s="822" t="s">
        <v>1906</v>
      </c>
      <c r="G263" s="821" t="s">
        <v>1778</v>
      </c>
      <c r="H263" s="821" t="s">
        <v>439</v>
      </c>
      <c r="I263" s="821" t="s">
        <v>1779</v>
      </c>
      <c r="J263" s="821" t="s">
        <v>1778</v>
      </c>
      <c r="K263" s="821" t="s">
        <v>439</v>
      </c>
      <c r="L263" s="821" t="s">
        <v>1779</v>
      </c>
      <c r="M263" s="821">
        <v>1</v>
      </c>
      <c r="N263" s="821" t="s">
        <v>1780</v>
      </c>
      <c r="O263" s="821" t="s">
        <v>1781</v>
      </c>
      <c r="P263" s="821">
        <v>1</v>
      </c>
      <c r="Q263" s="821">
        <v>1</v>
      </c>
      <c r="R263" s="821">
        <v>1</v>
      </c>
      <c r="S263" s="821">
        <v>1</v>
      </c>
      <c r="T263" s="821"/>
      <c r="U263" s="821"/>
      <c r="V263" s="805"/>
      <c r="W263" s="805"/>
      <c r="X263" s="805"/>
      <c r="Y263" s="805"/>
      <c r="Z263" s="805"/>
      <c r="AA263" s="821"/>
      <c r="AB263" s="821"/>
      <c r="AC263" s="802"/>
      <c r="AD263" s="802"/>
      <c r="AE263" s="802"/>
      <c r="AF263" s="802"/>
      <c r="AG263" s="802"/>
      <c r="AH263" s="802"/>
      <c r="AI263" s="802"/>
      <c r="AJ263" s="802"/>
      <c r="AK263" s="802"/>
      <c r="AL263" s="802"/>
      <c r="AM263" s="802"/>
      <c r="AN263" s="802"/>
      <c r="AO263" s="802"/>
      <c r="AP263" s="802"/>
      <c r="AR263" s="802" t="str">
        <f t="shared" si="110"/>
        <v>DA</v>
      </c>
      <c r="AS263" s="802" t="str">
        <f>+RIGHT(C263,1)</f>
        <v>6</v>
      </c>
      <c r="AT263" s="802" t="str">
        <f t="shared" si="113"/>
        <v>DA+6</v>
      </c>
    </row>
    <row r="264" spans="1:46" ht="14.45" customHeight="1" x14ac:dyDescent="0.2">
      <c r="A264" s="815"/>
      <c r="B264" s="815"/>
      <c r="C264" s="838"/>
      <c r="D264" s="819">
        <v>407.2</v>
      </c>
      <c r="E264" s="818"/>
      <c r="F264" s="818"/>
      <c r="G264" s="818"/>
      <c r="H264" s="818"/>
      <c r="I264" s="818"/>
      <c r="J264" s="818"/>
      <c r="K264" s="818"/>
      <c r="L264" s="818"/>
      <c r="M264" s="818"/>
      <c r="N264" s="805"/>
      <c r="O264" s="805"/>
      <c r="P264" s="805"/>
      <c r="Q264" s="818"/>
      <c r="R264" s="818"/>
      <c r="S264" s="818"/>
      <c r="T264" s="805"/>
      <c r="U264" s="805"/>
      <c r="V264" s="805">
        <f t="shared" ref="V264" si="170">+ROUND(D264/15,0)-1</f>
        <v>26</v>
      </c>
      <c r="W264" s="805"/>
      <c r="X264" s="805"/>
      <c r="Y264" s="805"/>
      <c r="Z264" s="805">
        <f t="shared" ref="Z264" si="171">V264+Y264</f>
        <v>26</v>
      </c>
      <c r="AA264" s="818"/>
      <c r="AB264" s="821"/>
      <c r="AR264" s="802" t="str">
        <f t="shared" si="110"/>
        <v/>
      </c>
    </row>
    <row r="265" spans="1:46" ht="14.45" customHeight="1" x14ac:dyDescent="0.2">
      <c r="A265" s="815">
        <f>+SUBTOTAL(3,$B$13:B265)</f>
        <v>127</v>
      </c>
      <c r="B265" s="815" t="s">
        <v>522</v>
      </c>
      <c r="C265" s="838" t="s">
        <v>231</v>
      </c>
      <c r="D265" s="819"/>
      <c r="E265" s="821">
        <v>1</v>
      </c>
      <c r="F265" s="822" t="s">
        <v>1907</v>
      </c>
      <c r="G265" s="821" t="s">
        <v>1778</v>
      </c>
      <c r="H265" s="821" t="s">
        <v>439</v>
      </c>
      <c r="I265" s="821" t="s">
        <v>1779</v>
      </c>
      <c r="J265" s="821" t="s">
        <v>1778</v>
      </c>
      <c r="K265" s="821" t="s">
        <v>439</v>
      </c>
      <c r="L265" s="821" t="s">
        <v>1779</v>
      </c>
      <c r="M265" s="821">
        <v>1</v>
      </c>
      <c r="N265" s="821" t="s">
        <v>1780</v>
      </c>
      <c r="O265" s="821" t="s">
        <v>1781</v>
      </c>
      <c r="P265" s="821">
        <v>1</v>
      </c>
      <c r="Q265" s="821">
        <v>1</v>
      </c>
      <c r="R265" s="821">
        <v>1</v>
      </c>
      <c r="S265" s="821">
        <v>1</v>
      </c>
      <c r="T265" s="821"/>
      <c r="U265" s="821"/>
      <c r="V265" s="805"/>
      <c r="W265" s="805"/>
      <c r="X265" s="805"/>
      <c r="Y265" s="805"/>
      <c r="Z265" s="805"/>
      <c r="AA265" s="821"/>
      <c r="AB265" s="821"/>
      <c r="AC265" s="802"/>
      <c r="AD265" s="802"/>
      <c r="AE265" s="802"/>
      <c r="AF265" s="802"/>
      <c r="AG265" s="802"/>
      <c r="AH265" s="802"/>
      <c r="AI265" s="802"/>
      <c r="AJ265" s="802"/>
      <c r="AK265" s="802"/>
      <c r="AL265" s="802"/>
      <c r="AM265" s="802"/>
      <c r="AN265" s="802"/>
      <c r="AO265" s="802"/>
      <c r="AP265" s="802"/>
      <c r="AR265" s="802" t="str">
        <f t="shared" si="110"/>
        <v>DA</v>
      </c>
      <c r="AS265" s="802" t="str">
        <f>+RIGHT(C265,1)</f>
        <v>0</v>
      </c>
      <c r="AT265" s="802" t="str">
        <f t="shared" si="113"/>
        <v>DA+0</v>
      </c>
    </row>
    <row r="266" spans="1:46" ht="14.45" customHeight="1" x14ac:dyDescent="0.2">
      <c r="A266" s="815"/>
      <c r="B266" s="815"/>
      <c r="C266" s="838"/>
      <c r="D266" s="819">
        <v>432.2</v>
      </c>
      <c r="E266" s="818"/>
      <c r="F266" s="818"/>
      <c r="G266" s="818"/>
      <c r="H266" s="818"/>
      <c r="I266" s="818"/>
      <c r="J266" s="818"/>
      <c r="K266" s="818"/>
      <c r="L266" s="818"/>
      <c r="M266" s="818"/>
      <c r="N266" s="805"/>
      <c r="O266" s="805"/>
      <c r="P266" s="805"/>
      <c r="Q266" s="818"/>
      <c r="R266" s="818"/>
      <c r="S266" s="818"/>
      <c r="T266" s="805"/>
      <c r="U266" s="805"/>
      <c r="V266" s="805">
        <f t="shared" ref="V266" si="172">+ROUND(D266/15,0)-1</f>
        <v>28</v>
      </c>
      <c r="W266" s="805"/>
      <c r="X266" s="805"/>
      <c r="Y266" s="805"/>
      <c r="Z266" s="805">
        <f t="shared" ref="Z266" si="173">V266+Y266</f>
        <v>28</v>
      </c>
      <c r="AA266" s="818"/>
      <c r="AB266" s="821"/>
      <c r="AR266" s="802" t="str">
        <f t="shared" si="110"/>
        <v/>
      </c>
    </row>
    <row r="267" spans="1:46" ht="14.45" customHeight="1" x14ac:dyDescent="0.2">
      <c r="A267" s="815">
        <f>+SUBTOTAL(3,$B$13:B267)</f>
        <v>128</v>
      </c>
      <c r="B267" s="815" t="s">
        <v>523</v>
      </c>
      <c r="C267" s="838" t="s">
        <v>232</v>
      </c>
      <c r="D267" s="819"/>
      <c r="E267" s="821">
        <v>1</v>
      </c>
      <c r="F267" s="822" t="s">
        <v>1908</v>
      </c>
      <c r="G267" s="821" t="s">
        <v>1778</v>
      </c>
      <c r="H267" s="821" t="s">
        <v>439</v>
      </c>
      <c r="I267" s="821" t="s">
        <v>1779</v>
      </c>
      <c r="J267" s="821" t="s">
        <v>1778</v>
      </c>
      <c r="K267" s="821" t="s">
        <v>439</v>
      </c>
      <c r="L267" s="821" t="s">
        <v>1779</v>
      </c>
      <c r="M267" s="821">
        <v>1</v>
      </c>
      <c r="N267" s="821" t="s">
        <v>1780</v>
      </c>
      <c r="O267" s="821" t="s">
        <v>1781</v>
      </c>
      <c r="P267" s="821">
        <v>1</v>
      </c>
      <c r="Q267" s="821">
        <v>1</v>
      </c>
      <c r="R267" s="821">
        <v>1</v>
      </c>
      <c r="S267" s="821">
        <v>1</v>
      </c>
      <c r="T267" s="821"/>
      <c r="U267" s="821"/>
      <c r="V267" s="805"/>
      <c r="W267" s="805"/>
      <c r="X267" s="805"/>
      <c r="Y267" s="805"/>
      <c r="Z267" s="805"/>
      <c r="AA267" s="821"/>
      <c r="AB267" s="821"/>
      <c r="AC267" s="802"/>
      <c r="AD267" s="802"/>
      <c r="AE267" s="802"/>
      <c r="AF267" s="802"/>
      <c r="AG267" s="802"/>
      <c r="AH267" s="802"/>
      <c r="AI267" s="802"/>
      <c r="AJ267" s="802"/>
      <c r="AK267" s="802"/>
      <c r="AL267" s="802"/>
      <c r="AM267" s="802"/>
      <c r="AN267" s="802"/>
      <c r="AO267" s="802"/>
      <c r="AP267" s="802"/>
      <c r="AR267" s="802" t="str">
        <f t="shared" si="110"/>
        <v>DA</v>
      </c>
      <c r="AS267" s="802" t="str">
        <f>+RIGHT(C267,1)</f>
        <v>6</v>
      </c>
      <c r="AT267" s="802" t="str">
        <f t="shared" si="113"/>
        <v>DA+6</v>
      </c>
    </row>
    <row r="268" spans="1:46" ht="14.45" customHeight="1" x14ac:dyDescent="0.2">
      <c r="A268" s="815"/>
      <c r="B268" s="815"/>
      <c r="C268" s="838"/>
      <c r="D268" s="819">
        <v>401.9</v>
      </c>
      <c r="E268" s="818"/>
      <c r="F268" s="818"/>
      <c r="G268" s="818"/>
      <c r="H268" s="818"/>
      <c r="I268" s="818"/>
      <c r="J268" s="818"/>
      <c r="K268" s="818"/>
      <c r="L268" s="818"/>
      <c r="M268" s="818"/>
      <c r="N268" s="805"/>
      <c r="O268" s="805"/>
      <c r="P268" s="805"/>
      <c r="Q268" s="818"/>
      <c r="R268" s="818"/>
      <c r="S268" s="818"/>
      <c r="T268" s="805"/>
      <c r="U268" s="805"/>
      <c r="V268" s="805">
        <f t="shared" ref="V268" si="174">+ROUND(D268/15,0)-1</f>
        <v>26</v>
      </c>
      <c r="W268" s="805"/>
      <c r="X268" s="805"/>
      <c r="Y268" s="805"/>
      <c r="Z268" s="805">
        <f t="shared" ref="Z268" si="175">V268+Y268</f>
        <v>26</v>
      </c>
      <c r="AA268" s="818"/>
      <c r="AB268" s="821"/>
      <c r="AR268" s="802" t="str">
        <f t="shared" si="110"/>
        <v/>
      </c>
    </row>
    <row r="269" spans="1:46" ht="14.45" customHeight="1" x14ac:dyDescent="0.2">
      <c r="A269" s="815">
        <f>+SUBTOTAL(3,$B$13:B269)</f>
        <v>129</v>
      </c>
      <c r="B269" s="815" t="s">
        <v>524</v>
      </c>
      <c r="C269" s="838" t="s">
        <v>20</v>
      </c>
      <c r="D269" s="819"/>
      <c r="E269" s="821">
        <v>1</v>
      </c>
      <c r="F269" s="822" t="s">
        <v>1909</v>
      </c>
      <c r="G269" s="821" t="s">
        <v>1778</v>
      </c>
      <c r="H269" s="821" t="s">
        <v>439</v>
      </c>
      <c r="I269" s="821" t="s">
        <v>1779</v>
      </c>
      <c r="J269" s="821" t="s">
        <v>1778</v>
      </c>
      <c r="K269" s="821" t="s">
        <v>439</v>
      </c>
      <c r="L269" s="821" t="s">
        <v>1779</v>
      </c>
      <c r="M269" s="821">
        <v>1</v>
      </c>
      <c r="N269" s="821" t="s">
        <v>1780</v>
      </c>
      <c r="O269" s="821" t="s">
        <v>1781</v>
      </c>
      <c r="P269" s="821">
        <v>1</v>
      </c>
      <c r="Q269" s="821">
        <v>1</v>
      </c>
      <c r="R269" s="821">
        <v>1</v>
      </c>
      <c r="S269" s="821">
        <v>1</v>
      </c>
      <c r="T269" s="821"/>
      <c r="U269" s="821"/>
      <c r="V269" s="805"/>
      <c r="W269" s="805"/>
      <c r="X269" s="805"/>
      <c r="Y269" s="805"/>
      <c r="Z269" s="805"/>
      <c r="AA269" s="821"/>
      <c r="AB269" s="821"/>
      <c r="AC269" s="802"/>
      <c r="AD269" s="802"/>
      <c r="AE269" s="802"/>
      <c r="AF269" s="802"/>
      <c r="AG269" s="802"/>
      <c r="AH269" s="802"/>
      <c r="AI269" s="802"/>
      <c r="AJ269" s="802"/>
      <c r="AK269" s="802"/>
      <c r="AL269" s="802"/>
      <c r="AM269" s="802"/>
      <c r="AN269" s="802"/>
      <c r="AO269" s="802"/>
      <c r="AP269" s="802"/>
      <c r="AR269" s="802" t="str">
        <f t="shared" ref="AR269:AR332" si="176">+LEFT(C269,2)</f>
        <v>DA</v>
      </c>
      <c r="AS269" s="802" t="str">
        <f>+RIGHT(C269,1)</f>
        <v>3</v>
      </c>
      <c r="AT269" s="802" t="str">
        <f t="shared" si="113"/>
        <v>DA+3</v>
      </c>
    </row>
    <row r="270" spans="1:46" ht="14.45" customHeight="1" x14ac:dyDescent="0.2">
      <c r="A270" s="815"/>
      <c r="B270" s="815"/>
      <c r="C270" s="838"/>
      <c r="D270" s="819">
        <v>434.2</v>
      </c>
      <c r="E270" s="818"/>
      <c r="F270" s="818"/>
      <c r="G270" s="818"/>
      <c r="H270" s="818"/>
      <c r="I270" s="818"/>
      <c r="J270" s="818"/>
      <c r="K270" s="818"/>
      <c r="L270" s="818"/>
      <c r="M270" s="818"/>
      <c r="N270" s="805"/>
      <c r="O270" s="805"/>
      <c r="P270" s="805"/>
      <c r="Q270" s="818"/>
      <c r="R270" s="818"/>
      <c r="S270" s="818"/>
      <c r="T270" s="805"/>
      <c r="U270" s="805"/>
      <c r="V270" s="805">
        <f t="shared" ref="V270" si="177">+ROUND(D270/15,0)-1</f>
        <v>28</v>
      </c>
      <c r="W270" s="805"/>
      <c r="X270" s="805"/>
      <c r="Y270" s="805"/>
      <c r="Z270" s="805">
        <f t="shared" ref="Z270" si="178">V270+Y270</f>
        <v>28</v>
      </c>
      <c r="AA270" s="818"/>
      <c r="AB270" s="821"/>
      <c r="AR270" s="802" t="str">
        <f t="shared" si="176"/>
        <v/>
      </c>
    </row>
    <row r="271" spans="1:46" ht="14.45" customHeight="1" x14ac:dyDescent="0.2">
      <c r="A271" s="815">
        <f>+SUBTOTAL(3,$B$13:B271)</f>
        <v>130</v>
      </c>
      <c r="B271" s="815" t="s">
        <v>525</v>
      </c>
      <c r="C271" s="838" t="s">
        <v>232</v>
      </c>
      <c r="D271" s="819"/>
      <c r="E271" s="821">
        <v>1</v>
      </c>
      <c r="F271" s="822" t="s">
        <v>1910</v>
      </c>
      <c r="G271" s="821" t="s">
        <v>1778</v>
      </c>
      <c r="H271" s="821" t="s">
        <v>439</v>
      </c>
      <c r="I271" s="821" t="s">
        <v>1779</v>
      </c>
      <c r="J271" s="821" t="s">
        <v>1778</v>
      </c>
      <c r="K271" s="821" t="s">
        <v>439</v>
      </c>
      <c r="L271" s="821" t="s">
        <v>1779</v>
      </c>
      <c r="M271" s="821">
        <v>1</v>
      </c>
      <c r="N271" s="821" t="s">
        <v>1780</v>
      </c>
      <c r="O271" s="821" t="s">
        <v>1781</v>
      </c>
      <c r="P271" s="821">
        <v>1</v>
      </c>
      <c r="Q271" s="821">
        <v>1</v>
      </c>
      <c r="R271" s="821">
        <v>1</v>
      </c>
      <c r="S271" s="821">
        <v>1</v>
      </c>
      <c r="T271" s="821"/>
      <c r="U271" s="821"/>
      <c r="V271" s="805"/>
      <c r="W271" s="805"/>
      <c r="X271" s="805"/>
      <c r="Y271" s="805"/>
      <c r="Z271" s="805"/>
      <c r="AA271" s="821"/>
      <c r="AB271" s="821"/>
      <c r="AC271" s="802"/>
      <c r="AD271" s="802"/>
      <c r="AE271" s="802"/>
      <c r="AF271" s="802"/>
      <c r="AG271" s="802"/>
      <c r="AH271" s="802"/>
      <c r="AI271" s="802"/>
      <c r="AJ271" s="802"/>
      <c r="AK271" s="802"/>
      <c r="AL271" s="802"/>
      <c r="AM271" s="802"/>
      <c r="AN271" s="802"/>
      <c r="AO271" s="802"/>
      <c r="AP271" s="802"/>
      <c r="AR271" s="802" t="str">
        <f t="shared" si="176"/>
        <v>DA</v>
      </c>
      <c r="AS271" s="802" t="str">
        <f>+RIGHT(C271,1)</f>
        <v>6</v>
      </c>
      <c r="AT271" s="802" t="str">
        <f t="shared" ref="AT271:AT333" si="179">+CONCATENATE(AR271,"+",AS271)</f>
        <v>DA+6</v>
      </c>
    </row>
    <row r="272" spans="1:46" ht="14.45" customHeight="1" x14ac:dyDescent="0.2">
      <c r="A272" s="815"/>
      <c r="B272" s="815"/>
      <c r="C272" s="838"/>
      <c r="D272" s="819">
        <v>405.5</v>
      </c>
      <c r="E272" s="818"/>
      <c r="F272" s="818"/>
      <c r="G272" s="818"/>
      <c r="H272" s="818"/>
      <c r="I272" s="818"/>
      <c r="J272" s="818"/>
      <c r="K272" s="818"/>
      <c r="L272" s="818"/>
      <c r="M272" s="818"/>
      <c r="N272" s="805"/>
      <c r="O272" s="805"/>
      <c r="P272" s="805"/>
      <c r="Q272" s="818"/>
      <c r="R272" s="818"/>
      <c r="S272" s="818"/>
      <c r="T272" s="805"/>
      <c r="U272" s="805"/>
      <c r="V272" s="805">
        <f t="shared" ref="V272" si="180">+ROUND(D272/15,0)-1</f>
        <v>26</v>
      </c>
      <c r="W272" s="805"/>
      <c r="X272" s="805"/>
      <c r="Y272" s="805"/>
      <c r="Z272" s="805">
        <f t="shared" ref="Z272" si="181">V272+Y272</f>
        <v>26</v>
      </c>
      <c r="AA272" s="818"/>
      <c r="AB272" s="821"/>
      <c r="AR272" s="802" t="str">
        <f t="shared" si="176"/>
        <v/>
      </c>
    </row>
    <row r="273" spans="1:46" ht="14.45" customHeight="1" x14ac:dyDescent="0.2">
      <c r="A273" s="815">
        <f>+SUBTOTAL(3,$B$13:B273)</f>
        <v>131</v>
      </c>
      <c r="B273" s="815" t="s">
        <v>526</v>
      </c>
      <c r="C273" s="838" t="s">
        <v>20</v>
      </c>
      <c r="D273" s="819"/>
      <c r="E273" s="821">
        <v>1</v>
      </c>
      <c r="F273" s="822" t="s">
        <v>1911</v>
      </c>
      <c r="G273" s="821" t="s">
        <v>1778</v>
      </c>
      <c r="H273" s="821" t="s">
        <v>439</v>
      </c>
      <c r="I273" s="821" t="s">
        <v>1779</v>
      </c>
      <c r="J273" s="821" t="s">
        <v>1778</v>
      </c>
      <c r="K273" s="821" t="s">
        <v>439</v>
      </c>
      <c r="L273" s="821" t="s">
        <v>1779</v>
      </c>
      <c r="M273" s="821">
        <v>1</v>
      </c>
      <c r="N273" s="821" t="s">
        <v>1780</v>
      </c>
      <c r="O273" s="821" t="s">
        <v>1781</v>
      </c>
      <c r="P273" s="821">
        <v>1</v>
      </c>
      <c r="Q273" s="821">
        <v>1</v>
      </c>
      <c r="R273" s="821">
        <v>1</v>
      </c>
      <c r="S273" s="821">
        <v>1</v>
      </c>
      <c r="T273" s="821"/>
      <c r="U273" s="821"/>
      <c r="V273" s="805"/>
      <c r="W273" s="805"/>
      <c r="X273" s="805"/>
      <c r="Y273" s="805"/>
      <c r="Z273" s="805"/>
      <c r="AA273" s="821"/>
      <c r="AB273" s="821"/>
      <c r="AC273" s="802"/>
      <c r="AD273" s="802"/>
      <c r="AE273" s="802"/>
      <c r="AF273" s="802"/>
      <c r="AG273" s="802"/>
      <c r="AH273" s="802"/>
      <c r="AI273" s="802"/>
      <c r="AJ273" s="802"/>
      <c r="AK273" s="802"/>
      <c r="AL273" s="802"/>
      <c r="AM273" s="802"/>
      <c r="AN273" s="802"/>
      <c r="AO273" s="802"/>
      <c r="AP273" s="802"/>
      <c r="AR273" s="802" t="str">
        <f t="shared" si="176"/>
        <v>DA</v>
      </c>
      <c r="AS273" s="802" t="str">
        <f>+RIGHT(C273,1)</f>
        <v>3</v>
      </c>
      <c r="AT273" s="802" t="str">
        <f t="shared" si="179"/>
        <v>DA+3</v>
      </c>
    </row>
    <row r="274" spans="1:46" ht="14.45" customHeight="1" x14ac:dyDescent="0.2">
      <c r="A274" s="815"/>
      <c r="B274" s="815"/>
      <c r="C274" s="838"/>
      <c r="D274" s="819">
        <v>426</v>
      </c>
      <c r="E274" s="818"/>
      <c r="F274" s="818"/>
      <c r="G274" s="818"/>
      <c r="H274" s="818"/>
      <c r="I274" s="818"/>
      <c r="J274" s="818"/>
      <c r="K274" s="818"/>
      <c r="L274" s="818"/>
      <c r="M274" s="818"/>
      <c r="N274" s="805"/>
      <c r="O274" s="805"/>
      <c r="P274" s="805"/>
      <c r="Q274" s="818"/>
      <c r="R274" s="818"/>
      <c r="S274" s="818"/>
      <c r="T274" s="805"/>
      <c r="U274" s="805"/>
      <c r="V274" s="805">
        <f t="shared" ref="V274" si="182">+ROUND(D274/15,0)-1</f>
        <v>27</v>
      </c>
      <c r="W274" s="805"/>
      <c r="X274" s="805"/>
      <c r="Y274" s="805"/>
      <c r="Z274" s="805">
        <f t="shared" ref="Z274" si="183">V274+Y274</f>
        <v>27</v>
      </c>
      <c r="AA274" s="818"/>
      <c r="AB274" s="821"/>
      <c r="AR274" s="802" t="str">
        <f t="shared" si="176"/>
        <v/>
      </c>
    </row>
    <row r="275" spans="1:46" s="824" customFormat="1" ht="14.45" customHeight="1" x14ac:dyDescent="0.2">
      <c r="A275" s="815">
        <f>+SUBTOTAL(3,$B$13:B275)</f>
        <v>132</v>
      </c>
      <c r="B275" s="815" t="s">
        <v>527</v>
      </c>
      <c r="C275" s="838" t="s">
        <v>20</v>
      </c>
      <c r="D275" s="819"/>
      <c r="E275" s="823">
        <v>1</v>
      </c>
      <c r="F275" s="822" t="s">
        <v>1912</v>
      </c>
      <c r="G275" s="821" t="s">
        <v>1778</v>
      </c>
      <c r="H275" s="821" t="s">
        <v>439</v>
      </c>
      <c r="I275" s="821" t="s">
        <v>1779</v>
      </c>
      <c r="J275" s="821" t="s">
        <v>1778</v>
      </c>
      <c r="K275" s="821" t="s">
        <v>439</v>
      </c>
      <c r="L275" s="821" t="s">
        <v>1779</v>
      </c>
      <c r="M275" s="823">
        <v>1</v>
      </c>
      <c r="N275" s="821" t="s">
        <v>1780</v>
      </c>
      <c r="O275" s="821" t="s">
        <v>1781</v>
      </c>
      <c r="P275" s="821">
        <v>1</v>
      </c>
      <c r="Q275" s="823">
        <v>1</v>
      </c>
      <c r="R275" s="821">
        <v>1</v>
      </c>
      <c r="S275" s="821">
        <v>1</v>
      </c>
      <c r="T275" s="821"/>
      <c r="U275" s="821"/>
      <c r="V275" s="805"/>
      <c r="W275" s="805"/>
      <c r="X275" s="805"/>
      <c r="Y275" s="805"/>
      <c r="Z275" s="805"/>
      <c r="AA275" s="821"/>
      <c r="AB275" s="821"/>
      <c r="AC275" s="802"/>
      <c r="AD275" s="802"/>
      <c r="AE275" s="802"/>
      <c r="AF275" s="802"/>
      <c r="AG275" s="802"/>
      <c r="AH275" s="802"/>
      <c r="AI275" s="802"/>
      <c r="AJ275" s="802"/>
      <c r="AK275" s="802"/>
      <c r="AL275" s="802"/>
      <c r="AM275" s="802"/>
      <c r="AN275" s="802"/>
      <c r="AO275" s="802"/>
      <c r="AP275" s="802"/>
      <c r="AR275" s="802" t="str">
        <f t="shared" si="176"/>
        <v>DA</v>
      </c>
      <c r="AS275" s="802" t="str">
        <f>+RIGHT(C275,1)</f>
        <v>3</v>
      </c>
      <c r="AT275" s="825" t="str">
        <f t="shared" si="179"/>
        <v>DA+3</v>
      </c>
    </row>
    <row r="276" spans="1:46" x14ac:dyDescent="0.2">
      <c r="A276" s="815"/>
      <c r="B276" s="815"/>
      <c r="C276" s="838"/>
      <c r="D276" s="819">
        <v>406.9</v>
      </c>
      <c r="E276" s="818"/>
      <c r="F276" s="818"/>
      <c r="G276" s="818"/>
      <c r="H276" s="818"/>
      <c r="I276" s="818"/>
      <c r="J276" s="818"/>
      <c r="K276" s="818"/>
      <c r="L276" s="818"/>
      <c r="M276" s="818"/>
      <c r="N276" s="805"/>
      <c r="O276" s="805"/>
      <c r="P276" s="805"/>
      <c r="Q276" s="818"/>
      <c r="R276" s="818"/>
      <c r="S276" s="818"/>
      <c r="T276" s="805"/>
      <c r="U276" s="805"/>
      <c r="V276" s="805">
        <f t="shared" ref="V276" si="184">+ROUND(D276/15,0)-1</f>
        <v>26</v>
      </c>
      <c r="W276" s="805"/>
      <c r="X276" s="805"/>
      <c r="Y276" s="805"/>
      <c r="Z276" s="805">
        <f t="shared" ref="Z276" si="185">V276+Y276</f>
        <v>26</v>
      </c>
      <c r="AA276" s="818"/>
      <c r="AB276" s="821"/>
      <c r="AR276" s="802" t="str">
        <f t="shared" si="176"/>
        <v/>
      </c>
    </row>
    <row r="277" spans="1:46" ht="14.45" customHeight="1" x14ac:dyDescent="0.2">
      <c r="A277" s="815">
        <f>+SUBTOTAL(3,$B$13:B277)</f>
        <v>133</v>
      </c>
      <c r="B277" s="815" t="s">
        <v>175</v>
      </c>
      <c r="C277" s="838" t="s">
        <v>232</v>
      </c>
      <c r="D277" s="819"/>
      <c r="E277" s="821">
        <v>1</v>
      </c>
      <c r="F277" s="822" t="s">
        <v>1913</v>
      </c>
      <c r="G277" s="821" t="s">
        <v>1778</v>
      </c>
      <c r="H277" s="821" t="s">
        <v>439</v>
      </c>
      <c r="I277" s="821" t="s">
        <v>1779</v>
      </c>
      <c r="J277" s="821" t="s">
        <v>1778</v>
      </c>
      <c r="K277" s="821" t="s">
        <v>439</v>
      </c>
      <c r="L277" s="821" t="s">
        <v>1779</v>
      </c>
      <c r="M277" s="821">
        <v>1</v>
      </c>
      <c r="N277" s="821" t="s">
        <v>1780</v>
      </c>
      <c r="O277" s="821" t="s">
        <v>1781</v>
      </c>
      <c r="P277" s="821">
        <v>1</v>
      </c>
      <c r="Q277" s="821">
        <v>1</v>
      </c>
      <c r="R277" s="821">
        <v>1</v>
      </c>
      <c r="S277" s="821">
        <v>1</v>
      </c>
      <c r="T277" s="821"/>
      <c r="U277" s="821"/>
      <c r="V277" s="805"/>
      <c r="W277" s="805"/>
      <c r="X277" s="805"/>
      <c r="Y277" s="805"/>
      <c r="Z277" s="805"/>
      <c r="AA277" s="821"/>
      <c r="AB277" s="821"/>
      <c r="AC277" s="802"/>
      <c r="AD277" s="802"/>
      <c r="AE277" s="802"/>
      <c r="AF277" s="802"/>
      <c r="AG277" s="802"/>
      <c r="AH277" s="802"/>
      <c r="AI277" s="802"/>
      <c r="AJ277" s="802"/>
      <c r="AK277" s="802"/>
      <c r="AL277" s="802"/>
      <c r="AM277" s="802"/>
      <c r="AN277" s="802"/>
      <c r="AO277" s="802"/>
      <c r="AP277" s="802"/>
      <c r="AR277" s="802" t="str">
        <f t="shared" si="176"/>
        <v>DA</v>
      </c>
      <c r="AS277" s="802" t="str">
        <f>+RIGHT(C277,1)</f>
        <v>6</v>
      </c>
      <c r="AT277" s="802" t="str">
        <f t="shared" si="179"/>
        <v>DA+6</v>
      </c>
    </row>
    <row r="278" spans="1:46" x14ac:dyDescent="0.2">
      <c r="A278" s="815"/>
      <c r="B278" s="815"/>
      <c r="C278" s="838"/>
      <c r="D278" s="819">
        <v>433.3</v>
      </c>
      <c r="E278" s="818"/>
      <c r="F278" s="818"/>
      <c r="G278" s="818"/>
      <c r="H278" s="818"/>
      <c r="I278" s="818"/>
      <c r="J278" s="818"/>
      <c r="K278" s="818"/>
      <c r="L278" s="818"/>
      <c r="M278" s="818"/>
      <c r="N278" s="805"/>
      <c r="O278" s="805"/>
      <c r="P278" s="805"/>
      <c r="Q278" s="818"/>
      <c r="R278" s="818"/>
      <c r="S278" s="818"/>
      <c r="T278" s="805"/>
      <c r="U278" s="805"/>
      <c r="V278" s="805">
        <f t="shared" ref="V278" si="186">+ROUND(D278/15,0)-1</f>
        <v>28</v>
      </c>
      <c r="W278" s="805"/>
      <c r="X278" s="805"/>
      <c r="Y278" s="805"/>
      <c r="Z278" s="805">
        <f t="shared" ref="Z278" si="187">V278+Y278</f>
        <v>28</v>
      </c>
      <c r="AA278" s="818"/>
      <c r="AB278" s="821"/>
      <c r="AR278" s="802" t="str">
        <f t="shared" si="176"/>
        <v/>
      </c>
    </row>
    <row r="279" spans="1:46" ht="14.45" customHeight="1" x14ac:dyDescent="0.2">
      <c r="A279" s="815">
        <f>+SUBTOTAL(3,$B$13:B279)</f>
        <v>134</v>
      </c>
      <c r="B279" s="815" t="s">
        <v>176</v>
      </c>
      <c r="C279" s="838" t="s">
        <v>20</v>
      </c>
      <c r="D279" s="819"/>
      <c r="E279" s="821">
        <v>1</v>
      </c>
      <c r="F279" s="822" t="s">
        <v>1914</v>
      </c>
      <c r="G279" s="821" t="s">
        <v>1778</v>
      </c>
      <c r="H279" s="821" t="s">
        <v>439</v>
      </c>
      <c r="I279" s="821" t="s">
        <v>1779</v>
      </c>
      <c r="J279" s="821" t="s">
        <v>1778</v>
      </c>
      <c r="K279" s="821" t="s">
        <v>439</v>
      </c>
      <c r="L279" s="821" t="s">
        <v>1779</v>
      </c>
      <c r="M279" s="821">
        <v>1</v>
      </c>
      <c r="N279" s="821" t="s">
        <v>1780</v>
      </c>
      <c r="O279" s="821" t="s">
        <v>1781</v>
      </c>
      <c r="P279" s="821">
        <v>1</v>
      </c>
      <c r="Q279" s="821">
        <v>1</v>
      </c>
      <c r="R279" s="821">
        <v>1</v>
      </c>
      <c r="S279" s="821">
        <v>1</v>
      </c>
      <c r="T279" s="821"/>
      <c r="U279" s="821"/>
      <c r="V279" s="805"/>
      <c r="W279" s="805"/>
      <c r="X279" s="805"/>
      <c r="Y279" s="805"/>
      <c r="Z279" s="805"/>
      <c r="AA279" s="821"/>
      <c r="AB279" s="821"/>
      <c r="AC279" s="802"/>
      <c r="AD279" s="802"/>
      <c r="AE279" s="802"/>
      <c r="AF279" s="802"/>
      <c r="AG279" s="802"/>
      <c r="AH279" s="802"/>
      <c r="AI279" s="802"/>
      <c r="AJ279" s="802"/>
      <c r="AK279" s="802"/>
      <c r="AL279" s="802"/>
      <c r="AM279" s="802"/>
      <c r="AN279" s="802"/>
      <c r="AO279" s="802"/>
      <c r="AP279" s="802"/>
      <c r="AR279" s="802" t="str">
        <f t="shared" si="176"/>
        <v>DA</v>
      </c>
      <c r="AS279" s="802" t="str">
        <f>+RIGHT(C279,1)</f>
        <v>3</v>
      </c>
      <c r="AT279" s="802" t="str">
        <f t="shared" si="179"/>
        <v>DA+3</v>
      </c>
    </row>
    <row r="280" spans="1:46" ht="14.45" customHeight="1" x14ac:dyDescent="0.2">
      <c r="A280" s="815"/>
      <c r="B280" s="815"/>
      <c r="C280" s="838"/>
      <c r="D280" s="819">
        <v>372.9</v>
      </c>
      <c r="E280" s="818"/>
      <c r="F280" s="818"/>
      <c r="G280" s="818"/>
      <c r="H280" s="818"/>
      <c r="I280" s="818"/>
      <c r="J280" s="818"/>
      <c r="K280" s="818"/>
      <c r="L280" s="818"/>
      <c r="M280" s="818"/>
      <c r="N280" s="805"/>
      <c r="O280" s="805"/>
      <c r="P280" s="805"/>
      <c r="Q280" s="818"/>
      <c r="R280" s="818"/>
      <c r="S280" s="818"/>
      <c r="T280" s="805"/>
      <c r="U280" s="805"/>
      <c r="V280" s="805">
        <f t="shared" ref="V280" si="188">+ROUND(D280/15,0)-1</f>
        <v>24</v>
      </c>
      <c r="W280" s="805"/>
      <c r="X280" s="805"/>
      <c r="Y280" s="805"/>
      <c r="Z280" s="805">
        <f t="shared" ref="Z280" si="189">V280+Y280</f>
        <v>24</v>
      </c>
      <c r="AA280" s="818"/>
      <c r="AB280" s="821"/>
      <c r="AR280" s="802" t="str">
        <f t="shared" si="176"/>
        <v/>
      </c>
    </row>
    <row r="281" spans="1:46" ht="14.45" customHeight="1" x14ac:dyDescent="0.2">
      <c r="A281" s="815">
        <f>+SUBTOTAL(3,$B$13:B281)</f>
        <v>135</v>
      </c>
      <c r="B281" s="815" t="s">
        <v>177</v>
      </c>
      <c r="C281" s="838" t="s">
        <v>232</v>
      </c>
      <c r="D281" s="819"/>
      <c r="E281" s="821">
        <v>1</v>
      </c>
      <c r="F281" s="822" t="s">
        <v>1915</v>
      </c>
      <c r="G281" s="821" t="s">
        <v>1778</v>
      </c>
      <c r="H281" s="821" t="s">
        <v>439</v>
      </c>
      <c r="I281" s="821" t="s">
        <v>1779</v>
      </c>
      <c r="J281" s="821" t="s">
        <v>1778</v>
      </c>
      <c r="K281" s="821" t="s">
        <v>439</v>
      </c>
      <c r="L281" s="821" t="s">
        <v>1779</v>
      </c>
      <c r="M281" s="821">
        <v>1</v>
      </c>
      <c r="N281" s="821" t="s">
        <v>1780</v>
      </c>
      <c r="O281" s="821" t="s">
        <v>1781</v>
      </c>
      <c r="P281" s="821">
        <v>1</v>
      </c>
      <c r="Q281" s="821">
        <v>1</v>
      </c>
      <c r="R281" s="821">
        <v>1</v>
      </c>
      <c r="S281" s="821">
        <v>1</v>
      </c>
      <c r="T281" s="821"/>
      <c r="U281" s="821"/>
      <c r="V281" s="805"/>
      <c r="W281" s="805"/>
      <c r="X281" s="805"/>
      <c r="Y281" s="805"/>
      <c r="Z281" s="805"/>
      <c r="AA281" s="821"/>
      <c r="AB281" s="821"/>
      <c r="AC281" s="802"/>
      <c r="AD281" s="802"/>
      <c r="AE281" s="802"/>
      <c r="AF281" s="802"/>
      <c r="AG281" s="802"/>
      <c r="AH281" s="802"/>
      <c r="AI281" s="802"/>
      <c r="AJ281" s="802"/>
      <c r="AK281" s="802"/>
      <c r="AL281" s="802"/>
      <c r="AM281" s="802"/>
      <c r="AN281" s="802"/>
      <c r="AO281" s="802"/>
      <c r="AP281" s="802"/>
      <c r="AR281" s="802" t="str">
        <f t="shared" si="176"/>
        <v>DA</v>
      </c>
      <c r="AS281" s="802" t="str">
        <f>+RIGHT(C281,1)</f>
        <v>6</v>
      </c>
      <c r="AT281" s="802" t="str">
        <f t="shared" si="179"/>
        <v>DA+6</v>
      </c>
    </row>
    <row r="282" spans="1:46" ht="14.45" customHeight="1" x14ac:dyDescent="0.2">
      <c r="A282" s="815"/>
      <c r="B282" s="815"/>
      <c r="C282" s="838"/>
      <c r="D282" s="819">
        <v>443.5</v>
      </c>
      <c r="E282" s="818"/>
      <c r="F282" s="818"/>
      <c r="G282" s="818"/>
      <c r="H282" s="818"/>
      <c r="I282" s="818"/>
      <c r="J282" s="818"/>
      <c r="K282" s="818"/>
      <c r="L282" s="818"/>
      <c r="M282" s="818"/>
      <c r="N282" s="805"/>
      <c r="O282" s="805"/>
      <c r="P282" s="805"/>
      <c r="Q282" s="818"/>
      <c r="R282" s="818"/>
      <c r="S282" s="818"/>
      <c r="T282" s="805"/>
      <c r="U282" s="805"/>
      <c r="V282" s="805">
        <f t="shared" ref="V282" si="190">+ROUND(D282/15,0)-1</f>
        <v>29</v>
      </c>
      <c r="W282" s="805"/>
      <c r="X282" s="805"/>
      <c r="Y282" s="805"/>
      <c r="Z282" s="805">
        <f t="shared" ref="Z282" si="191">V282+Y282</f>
        <v>29</v>
      </c>
      <c r="AA282" s="818"/>
      <c r="AB282" s="821"/>
      <c r="AR282" s="802" t="str">
        <f t="shared" si="176"/>
        <v/>
      </c>
    </row>
    <row r="283" spans="1:46" ht="14.45" customHeight="1" x14ac:dyDescent="0.2">
      <c r="A283" s="815">
        <f>+SUBTOTAL(3,$B$13:B283)</f>
        <v>136</v>
      </c>
      <c r="B283" s="820" t="s">
        <v>50</v>
      </c>
      <c r="C283" s="838" t="s">
        <v>249</v>
      </c>
      <c r="D283" s="819"/>
      <c r="E283" s="821">
        <v>1</v>
      </c>
      <c r="F283" s="822" t="s">
        <v>1916</v>
      </c>
      <c r="G283" s="821" t="s">
        <v>1778</v>
      </c>
      <c r="H283" s="821" t="s">
        <v>439</v>
      </c>
      <c r="I283" s="821" t="s">
        <v>1779</v>
      </c>
      <c r="J283" s="821" t="s">
        <v>1778</v>
      </c>
      <c r="K283" s="821" t="s">
        <v>439</v>
      </c>
      <c r="L283" s="821" t="s">
        <v>1779</v>
      </c>
      <c r="M283" s="821">
        <v>1</v>
      </c>
      <c r="N283" s="821" t="s">
        <v>1780</v>
      </c>
      <c r="O283" s="821" t="s">
        <v>1781</v>
      </c>
      <c r="P283" s="821">
        <v>1</v>
      </c>
      <c r="Q283" s="821">
        <v>1</v>
      </c>
      <c r="R283" s="821">
        <v>1</v>
      </c>
      <c r="S283" s="818"/>
      <c r="T283" s="805"/>
      <c r="U283" s="805"/>
      <c r="V283" s="805"/>
      <c r="W283" s="805"/>
      <c r="X283" s="805"/>
      <c r="Y283" s="805"/>
      <c r="Z283" s="805"/>
      <c r="AA283" s="818"/>
      <c r="AB283" s="821"/>
      <c r="AR283" s="802" t="str">
        <f t="shared" si="176"/>
        <v>DB</v>
      </c>
      <c r="AS283" s="802" t="str">
        <f>+RIGHT(C283,1)</f>
        <v>3</v>
      </c>
      <c r="AT283" s="802" t="str">
        <f t="shared" si="179"/>
        <v>DB+3</v>
      </c>
    </row>
    <row r="284" spans="1:46" ht="14.45" customHeight="1" x14ac:dyDescent="0.2">
      <c r="A284" s="815"/>
      <c r="B284" s="815"/>
      <c r="C284" s="838"/>
      <c r="D284" s="819">
        <v>456.3</v>
      </c>
      <c r="E284" s="818"/>
      <c r="F284" s="818"/>
      <c r="G284" s="818"/>
      <c r="H284" s="818"/>
      <c r="I284" s="818"/>
      <c r="J284" s="818"/>
      <c r="K284" s="818"/>
      <c r="L284" s="818"/>
      <c r="M284" s="818"/>
      <c r="N284" s="805"/>
      <c r="O284" s="805"/>
      <c r="P284" s="805"/>
      <c r="Q284" s="818"/>
      <c r="R284" s="818"/>
      <c r="S284" s="818"/>
      <c r="T284" s="805"/>
      <c r="U284" s="805"/>
      <c r="V284" s="805">
        <f t="shared" ref="V284" si="192">+ROUND(D284/15,0)-1</f>
        <v>29</v>
      </c>
      <c r="W284" s="805"/>
      <c r="X284" s="805"/>
      <c r="Y284" s="805"/>
      <c r="Z284" s="805">
        <f t="shared" ref="Z284" si="193">V284+Y284</f>
        <v>29</v>
      </c>
      <c r="AA284" s="818"/>
      <c r="AB284" s="821"/>
      <c r="AR284" s="802" t="str">
        <f t="shared" si="176"/>
        <v/>
      </c>
    </row>
    <row r="285" spans="1:46" ht="14.45" customHeight="1" x14ac:dyDescent="0.2">
      <c r="A285" s="815">
        <f>+SUBTOTAL(3,$B$13:B285)</f>
        <v>137</v>
      </c>
      <c r="B285" s="815" t="s">
        <v>51</v>
      </c>
      <c r="C285" s="838" t="s">
        <v>233</v>
      </c>
      <c r="D285" s="819"/>
      <c r="E285" s="821">
        <v>1</v>
      </c>
      <c r="F285" s="822" t="s">
        <v>1917</v>
      </c>
      <c r="G285" s="821" t="s">
        <v>1778</v>
      </c>
      <c r="H285" s="821" t="s">
        <v>439</v>
      </c>
      <c r="I285" s="821" t="s">
        <v>1779</v>
      </c>
      <c r="J285" s="821" t="s">
        <v>1778</v>
      </c>
      <c r="K285" s="821" t="s">
        <v>439</v>
      </c>
      <c r="L285" s="821" t="s">
        <v>1779</v>
      </c>
      <c r="M285" s="821">
        <v>1</v>
      </c>
      <c r="N285" s="821" t="s">
        <v>1780</v>
      </c>
      <c r="O285" s="821" t="s">
        <v>1781</v>
      </c>
      <c r="P285" s="821">
        <v>1</v>
      </c>
      <c r="Q285" s="821">
        <v>1</v>
      </c>
      <c r="R285" s="821">
        <v>1</v>
      </c>
      <c r="S285" s="821">
        <v>1</v>
      </c>
      <c r="T285" s="821"/>
      <c r="U285" s="821"/>
      <c r="V285" s="805"/>
      <c r="W285" s="805"/>
      <c r="X285" s="805"/>
      <c r="Y285" s="805"/>
      <c r="Z285" s="805"/>
      <c r="AA285" s="821"/>
      <c r="AB285" s="821"/>
      <c r="AC285" s="802"/>
      <c r="AD285" s="802"/>
      <c r="AE285" s="802"/>
      <c r="AF285" s="802"/>
      <c r="AG285" s="802"/>
      <c r="AH285" s="802"/>
      <c r="AI285" s="802"/>
      <c r="AJ285" s="802"/>
      <c r="AK285" s="802"/>
      <c r="AL285" s="802"/>
      <c r="AM285" s="802"/>
      <c r="AN285" s="802"/>
      <c r="AO285" s="802"/>
      <c r="AP285" s="802"/>
      <c r="AR285" s="802" t="str">
        <f t="shared" si="176"/>
        <v>DA</v>
      </c>
      <c r="AS285" s="802" t="str">
        <f>+RIGHT(C285,1)</f>
        <v>9</v>
      </c>
      <c r="AT285" s="802" t="str">
        <f t="shared" si="179"/>
        <v>DA+9</v>
      </c>
    </row>
    <row r="286" spans="1:46" ht="14.45" customHeight="1" x14ac:dyDescent="0.2">
      <c r="A286" s="815"/>
      <c r="B286" s="815"/>
      <c r="C286" s="838"/>
      <c r="D286" s="819">
        <v>379.2</v>
      </c>
      <c r="E286" s="818"/>
      <c r="F286" s="818"/>
      <c r="G286" s="818"/>
      <c r="H286" s="818"/>
      <c r="I286" s="818"/>
      <c r="J286" s="818"/>
      <c r="K286" s="818"/>
      <c r="L286" s="818"/>
      <c r="M286" s="818"/>
      <c r="N286" s="805"/>
      <c r="O286" s="805"/>
      <c r="P286" s="805"/>
      <c r="Q286" s="818"/>
      <c r="R286" s="818"/>
      <c r="S286" s="818"/>
      <c r="T286" s="805"/>
      <c r="U286" s="805"/>
      <c r="V286" s="805">
        <f t="shared" ref="V286" si="194">+ROUND(D286/15,0)-1</f>
        <v>24</v>
      </c>
      <c r="W286" s="805"/>
      <c r="X286" s="805"/>
      <c r="Y286" s="805"/>
      <c r="Z286" s="805">
        <f t="shared" ref="Z286" si="195">V286+Y286</f>
        <v>24</v>
      </c>
      <c r="AA286" s="818"/>
      <c r="AB286" s="821"/>
      <c r="AR286" s="802" t="str">
        <f t="shared" si="176"/>
        <v/>
      </c>
    </row>
    <row r="287" spans="1:46" ht="14.45" customHeight="1" x14ac:dyDescent="0.2">
      <c r="A287" s="815">
        <f>+SUBTOTAL(3,$B$13:B287)</f>
        <v>138</v>
      </c>
      <c r="B287" s="815" t="s">
        <v>28</v>
      </c>
      <c r="C287" s="838" t="s">
        <v>232</v>
      </c>
      <c r="D287" s="819"/>
      <c r="E287" s="821">
        <v>1</v>
      </c>
      <c r="F287" s="822" t="s">
        <v>1918</v>
      </c>
      <c r="G287" s="821" t="s">
        <v>1778</v>
      </c>
      <c r="H287" s="821" t="s">
        <v>439</v>
      </c>
      <c r="I287" s="821" t="s">
        <v>1779</v>
      </c>
      <c r="J287" s="821" t="s">
        <v>1778</v>
      </c>
      <c r="K287" s="821" t="s">
        <v>439</v>
      </c>
      <c r="L287" s="821" t="s">
        <v>1779</v>
      </c>
      <c r="M287" s="821">
        <v>1</v>
      </c>
      <c r="N287" s="821" t="s">
        <v>1780</v>
      </c>
      <c r="O287" s="821" t="s">
        <v>1781</v>
      </c>
      <c r="P287" s="821">
        <v>1</v>
      </c>
      <c r="Q287" s="821">
        <v>1</v>
      </c>
      <c r="R287" s="821">
        <v>1</v>
      </c>
      <c r="S287" s="821">
        <v>1</v>
      </c>
      <c r="T287" s="821"/>
      <c r="U287" s="821"/>
      <c r="V287" s="805"/>
      <c r="W287" s="805"/>
      <c r="X287" s="805"/>
      <c r="Y287" s="805"/>
      <c r="Z287" s="805"/>
      <c r="AA287" s="821"/>
      <c r="AB287" s="821"/>
      <c r="AC287" s="802"/>
      <c r="AD287" s="802"/>
      <c r="AE287" s="802"/>
      <c r="AF287" s="802"/>
      <c r="AG287" s="802"/>
      <c r="AH287" s="802"/>
      <c r="AI287" s="802"/>
      <c r="AJ287" s="802"/>
      <c r="AK287" s="802"/>
      <c r="AL287" s="802"/>
      <c r="AM287" s="802"/>
      <c r="AN287" s="802"/>
      <c r="AO287" s="802"/>
      <c r="AP287" s="802"/>
      <c r="AR287" s="802" t="str">
        <f t="shared" si="176"/>
        <v>DA</v>
      </c>
      <c r="AS287" s="802" t="str">
        <f>+RIGHT(C287,1)</f>
        <v>6</v>
      </c>
      <c r="AT287" s="802" t="str">
        <f t="shared" si="179"/>
        <v>DA+6</v>
      </c>
    </row>
    <row r="288" spans="1:46" ht="14.45" customHeight="1" x14ac:dyDescent="0.2">
      <c r="A288" s="815"/>
      <c r="B288" s="815"/>
      <c r="C288" s="838"/>
      <c r="D288" s="819">
        <v>382.6</v>
      </c>
      <c r="E288" s="818"/>
      <c r="F288" s="818"/>
      <c r="G288" s="818"/>
      <c r="H288" s="818"/>
      <c r="I288" s="818"/>
      <c r="J288" s="818"/>
      <c r="K288" s="818"/>
      <c r="L288" s="818"/>
      <c r="M288" s="818"/>
      <c r="N288" s="805"/>
      <c r="O288" s="805"/>
      <c r="P288" s="805"/>
      <c r="Q288" s="818"/>
      <c r="R288" s="818"/>
      <c r="S288" s="818"/>
      <c r="T288" s="805"/>
      <c r="U288" s="805"/>
      <c r="V288" s="805">
        <f t="shared" ref="V288" si="196">+ROUND(D288/15,0)-1</f>
        <v>25</v>
      </c>
      <c r="W288" s="805"/>
      <c r="X288" s="805"/>
      <c r="Y288" s="805"/>
      <c r="Z288" s="805">
        <f t="shared" ref="Z288" si="197">V288+Y288</f>
        <v>25</v>
      </c>
      <c r="AA288" s="818"/>
      <c r="AB288" s="821"/>
      <c r="AR288" s="802" t="str">
        <f t="shared" si="176"/>
        <v/>
      </c>
    </row>
    <row r="289" spans="1:46" ht="14.45" customHeight="1" x14ac:dyDescent="0.2">
      <c r="A289" s="815">
        <f>+SUBTOTAL(3,$B$13:B289)</f>
        <v>139</v>
      </c>
      <c r="B289" s="815" t="s">
        <v>52</v>
      </c>
      <c r="C289" s="838" t="s">
        <v>233</v>
      </c>
      <c r="D289" s="819"/>
      <c r="E289" s="821">
        <v>1</v>
      </c>
      <c r="F289" s="822" t="s">
        <v>1919</v>
      </c>
      <c r="G289" s="821" t="s">
        <v>1778</v>
      </c>
      <c r="H289" s="821" t="s">
        <v>439</v>
      </c>
      <c r="I289" s="821" t="s">
        <v>1779</v>
      </c>
      <c r="J289" s="821" t="s">
        <v>1778</v>
      </c>
      <c r="K289" s="821" t="s">
        <v>439</v>
      </c>
      <c r="L289" s="821" t="s">
        <v>1779</v>
      </c>
      <c r="M289" s="821">
        <v>1</v>
      </c>
      <c r="N289" s="821" t="s">
        <v>1780</v>
      </c>
      <c r="O289" s="821" t="s">
        <v>1781</v>
      </c>
      <c r="P289" s="821">
        <v>1</v>
      </c>
      <c r="Q289" s="821">
        <v>1</v>
      </c>
      <c r="R289" s="821">
        <v>1</v>
      </c>
      <c r="S289" s="821">
        <v>1</v>
      </c>
      <c r="T289" s="821"/>
      <c r="U289" s="821"/>
      <c r="V289" s="805"/>
      <c r="W289" s="805"/>
      <c r="X289" s="805"/>
      <c r="Y289" s="805"/>
      <c r="Z289" s="805"/>
      <c r="AA289" s="821"/>
      <c r="AB289" s="821"/>
      <c r="AC289" s="802"/>
      <c r="AD289" s="802"/>
      <c r="AE289" s="802"/>
      <c r="AF289" s="802"/>
      <c r="AG289" s="802"/>
      <c r="AH289" s="802"/>
      <c r="AI289" s="802"/>
      <c r="AJ289" s="802"/>
      <c r="AK289" s="802"/>
      <c r="AL289" s="802"/>
      <c r="AM289" s="802"/>
      <c r="AN289" s="802"/>
      <c r="AO289" s="802"/>
      <c r="AP289" s="802"/>
      <c r="AR289" s="802" t="str">
        <f t="shared" si="176"/>
        <v>DA</v>
      </c>
      <c r="AS289" s="802" t="str">
        <f>+RIGHT(C289,1)</f>
        <v>9</v>
      </c>
      <c r="AT289" s="802" t="str">
        <f t="shared" si="179"/>
        <v>DA+9</v>
      </c>
    </row>
    <row r="290" spans="1:46" ht="14.45" customHeight="1" x14ac:dyDescent="0.2">
      <c r="A290" s="815"/>
      <c r="B290" s="815"/>
      <c r="C290" s="838"/>
      <c r="D290" s="819">
        <v>435.6</v>
      </c>
      <c r="E290" s="818"/>
      <c r="F290" s="818"/>
      <c r="G290" s="818"/>
      <c r="H290" s="818"/>
      <c r="I290" s="818"/>
      <c r="J290" s="818"/>
      <c r="K290" s="818"/>
      <c r="L290" s="818"/>
      <c r="M290" s="818"/>
      <c r="N290" s="805"/>
      <c r="O290" s="805"/>
      <c r="P290" s="805"/>
      <c r="Q290" s="818"/>
      <c r="R290" s="818"/>
      <c r="S290" s="818"/>
      <c r="T290" s="805"/>
      <c r="U290" s="805"/>
      <c r="V290" s="805">
        <f t="shared" ref="V290" si="198">+ROUND(D290/15,0)-1</f>
        <v>28</v>
      </c>
      <c r="W290" s="805"/>
      <c r="X290" s="805"/>
      <c r="Y290" s="805"/>
      <c r="Z290" s="805">
        <f t="shared" ref="Z290" si="199">V290+Y290</f>
        <v>28</v>
      </c>
      <c r="AA290" s="818"/>
      <c r="AB290" s="821"/>
      <c r="AR290" s="802" t="str">
        <f t="shared" si="176"/>
        <v/>
      </c>
    </row>
    <row r="291" spans="1:46" ht="14.45" customHeight="1" x14ac:dyDescent="0.2">
      <c r="A291" s="815">
        <f>+SUBTOTAL(3,$B$13:B291)</f>
        <v>140</v>
      </c>
      <c r="B291" s="815" t="s">
        <v>53</v>
      </c>
      <c r="C291" s="838" t="s">
        <v>233</v>
      </c>
      <c r="D291" s="819"/>
      <c r="E291" s="821">
        <v>1</v>
      </c>
      <c r="F291" s="822" t="s">
        <v>1920</v>
      </c>
      <c r="G291" s="821" t="s">
        <v>1778</v>
      </c>
      <c r="H291" s="821" t="s">
        <v>439</v>
      </c>
      <c r="I291" s="821" t="s">
        <v>1779</v>
      </c>
      <c r="J291" s="821" t="s">
        <v>1778</v>
      </c>
      <c r="K291" s="821" t="s">
        <v>439</v>
      </c>
      <c r="L291" s="821" t="s">
        <v>1779</v>
      </c>
      <c r="M291" s="821">
        <v>1</v>
      </c>
      <c r="N291" s="821" t="s">
        <v>1780</v>
      </c>
      <c r="O291" s="821" t="s">
        <v>1781</v>
      </c>
      <c r="P291" s="821">
        <v>1</v>
      </c>
      <c r="Q291" s="821">
        <v>1</v>
      </c>
      <c r="R291" s="821">
        <v>1</v>
      </c>
      <c r="S291" s="821">
        <v>1</v>
      </c>
      <c r="T291" s="821"/>
      <c r="U291" s="821"/>
      <c r="V291" s="805"/>
      <c r="W291" s="805"/>
      <c r="X291" s="805"/>
      <c r="Y291" s="805"/>
      <c r="Z291" s="805"/>
      <c r="AA291" s="821"/>
      <c r="AB291" s="821"/>
      <c r="AC291" s="802"/>
      <c r="AD291" s="802"/>
      <c r="AE291" s="802"/>
      <c r="AF291" s="802"/>
      <c r="AG291" s="802"/>
      <c r="AH291" s="802"/>
      <c r="AI291" s="802"/>
      <c r="AJ291" s="802"/>
      <c r="AK291" s="802"/>
      <c r="AL291" s="802"/>
      <c r="AM291" s="802"/>
      <c r="AN291" s="802"/>
      <c r="AO291" s="802"/>
      <c r="AP291" s="802"/>
      <c r="AR291" s="802" t="str">
        <f t="shared" si="176"/>
        <v>DA</v>
      </c>
      <c r="AS291" s="802" t="str">
        <f>+RIGHT(C291,1)</f>
        <v>9</v>
      </c>
      <c r="AT291" s="802" t="str">
        <f t="shared" si="179"/>
        <v>DA+9</v>
      </c>
    </row>
    <row r="292" spans="1:46" ht="14.45" customHeight="1" x14ac:dyDescent="0.2">
      <c r="A292" s="815"/>
      <c r="B292" s="815"/>
      <c r="C292" s="838"/>
      <c r="D292" s="819">
        <v>402.1</v>
      </c>
      <c r="E292" s="818"/>
      <c r="F292" s="818"/>
      <c r="G292" s="818"/>
      <c r="H292" s="818"/>
      <c r="I292" s="818"/>
      <c r="J292" s="818"/>
      <c r="K292" s="818"/>
      <c r="L292" s="818"/>
      <c r="M292" s="818"/>
      <c r="N292" s="805"/>
      <c r="O292" s="805"/>
      <c r="P292" s="805"/>
      <c r="Q292" s="818"/>
      <c r="R292" s="818"/>
      <c r="S292" s="818"/>
      <c r="T292" s="805"/>
      <c r="U292" s="805"/>
      <c r="V292" s="805">
        <f t="shared" ref="V292" si="200">+ROUND(D292/15,0)-1</f>
        <v>26</v>
      </c>
      <c r="W292" s="805"/>
      <c r="X292" s="805"/>
      <c r="Y292" s="805"/>
      <c r="Z292" s="805">
        <f t="shared" ref="Z292" si="201">V292+Y292</f>
        <v>26</v>
      </c>
      <c r="AA292" s="818"/>
      <c r="AB292" s="821"/>
      <c r="AR292" s="802" t="str">
        <f t="shared" si="176"/>
        <v/>
      </c>
    </row>
    <row r="293" spans="1:46" ht="14.45" customHeight="1" x14ac:dyDescent="0.2">
      <c r="A293" s="815">
        <f>+SUBTOTAL(3,$B$13:B293)</f>
        <v>141</v>
      </c>
      <c r="B293" s="815" t="s">
        <v>54</v>
      </c>
      <c r="C293" s="838" t="s">
        <v>233</v>
      </c>
      <c r="D293" s="819"/>
      <c r="E293" s="821">
        <v>1</v>
      </c>
      <c r="F293" s="822" t="s">
        <v>1921</v>
      </c>
      <c r="G293" s="821" t="s">
        <v>1778</v>
      </c>
      <c r="H293" s="821" t="s">
        <v>439</v>
      </c>
      <c r="I293" s="821" t="s">
        <v>1779</v>
      </c>
      <c r="J293" s="821" t="s">
        <v>1778</v>
      </c>
      <c r="K293" s="821" t="s">
        <v>439</v>
      </c>
      <c r="L293" s="821" t="s">
        <v>1779</v>
      </c>
      <c r="M293" s="821">
        <v>1</v>
      </c>
      <c r="N293" s="821" t="s">
        <v>1780</v>
      </c>
      <c r="O293" s="821" t="s">
        <v>1781</v>
      </c>
      <c r="P293" s="821">
        <v>1</v>
      </c>
      <c r="Q293" s="821">
        <v>1</v>
      </c>
      <c r="R293" s="821">
        <v>1</v>
      </c>
      <c r="S293" s="821">
        <v>1</v>
      </c>
      <c r="T293" s="821"/>
      <c r="U293" s="821"/>
      <c r="V293" s="805"/>
      <c r="W293" s="805"/>
      <c r="X293" s="805"/>
      <c r="Y293" s="805"/>
      <c r="Z293" s="805"/>
      <c r="AA293" s="821"/>
      <c r="AB293" s="821"/>
      <c r="AC293" s="802"/>
      <c r="AD293" s="802"/>
      <c r="AE293" s="802"/>
      <c r="AF293" s="802"/>
      <c r="AG293" s="802"/>
      <c r="AH293" s="802"/>
      <c r="AI293" s="802"/>
      <c r="AJ293" s="802"/>
      <c r="AK293" s="802"/>
      <c r="AL293" s="802"/>
      <c r="AM293" s="802"/>
      <c r="AN293" s="802"/>
      <c r="AO293" s="802"/>
      <c r="AP293" s="802"/>
      <c r="AR293" s="802" t="str">
        <f t="shared" si="176"/>
        <v>DA</v>
      </c>
      <c r="AS293" s="802" t="str">
        <f>+RIGHT(C293,1)</f>
        <v>9</v>
      </c>
      <c r="AT293" s="802" t="str">
        <f t="shared" si="179"/>
        <v>DA+9</v>
      </c>
    </row>
    <row r="294" spans="1:46" ht="14.45" customHeight="1" x14ac:dyDescent="0.2">
      <c r="A294" s="815"/>
      <c r="B294" s="815"/>
      <c r="C294" s="838"/>
      <c r="D294" s="819">
        <v>417.3</v>
      </c>
      <c r="E294" s="818"/>
      <c r="F294" s="818"/>
      <c r="G294" s="818"/>
      <c r="H294" s="818"/>
      <c r="I294" s="818"/>
      <c r="J294" s="818"/>
      <c r="K294" s="818"/>
      <c r="L294" s="818"/>
      <c r="M294" s="818"/>
      <c r="N294" s="805"/>
      <c r="O294" s="805"/>
      <c r="P294" s="805"/>
      <c r="Q294" s="818"/>
      <c r="R294" s="818"/>
      <c r="S294" s="818"/>
      <c r="T294" s="805"/>
      <c r="U294" s="805"/>
      <c r="V294" s="805">
        <f t="shared" ref="V294" si="202">+ROUND(D294/15,0)-1</f>
        <v>27</v>
      </c>
      <c r="W294" s="805"/>
      <c r="X294" s="805"/>
      <c r="Y294" s="805"/>
      <c r="Z294" s="805">
        <f t="shared" ref="Z294" si="203">V294+Y294</f>
        <v>27</v>
      </c>
      <c r="AA294" s="818"/>
      <c r="AB294" s="821"/>
      <c r="AR294" s="802" t="str">
        <f t="shared" si="176"/>
        <v/>
      </c>
    </row>
    <row r="295" spans="1:46" ht="14.45" customHeight="1" x14ac:dyDescent="0.2">
      <c r="A295" s="815">
        <f>+SUBTOTAL(3,$B$13:B295)</f>
        <v>142</v>
      </c>
      <c r="B295" s="815" t="s">
        <v>25</v>
      </c>
      <c r="C295" s="838" t="s">
        <v>231</v>
      </c>
      <c r="D295" s="819"/>
      <c r="E295" s="821">
        <v>1</v>
      </c>
      <c r="F295" s="822" t="s">
        <v>1922</v>
      </c>
      <c r="G295" s="821" t="s">
        <v>1778</v>
      </c>
      <c r="H295" s="821" t="s">
        <v>439</v>
      </c>
      <c r="I295" s="821" t="s">
        <v>1779</v>
      </c>
      <c r="J295" s="821" t="s">
        <v>1778</v>
      </c>
      <c r="K295" s="821" t="s">
        <v>439</v>
      </c>
      <c r="L295" s="821" t="s">
        <v>1779</v>
      </c>
      <c r="M295" s="821">
        <v>1</v>
      </c>
      <c r="N295" s="821" t="s">
        <v>1780</v>
      </c>
      <c r="O295" s="821" t="s">
        <v>1781</v>
      </c>
      <c r="P295" s="821">
        <v>1</v>
      </c>
      <c r="Q295" s="821">
        <v>1</v>
      </c>
      <c r="R295" s="821">
        <v>1</v>
      </c>
      <c r="S295" s="821">
        <v>1</v>
      </c>
      <c r="T295" s="821"/>
      <c r="U295" s="821"/>
      <c r="V295" s="805"/>
      <c r="W295" s="805"/>
      <c r="X295" s="805"/>
      <c r="Y295" s="805"/>
      <c r="Z295" s="805"/>
      <c r="AA295" s="821"/>
      <c r="AB295" s="821"/>
      <c r="AC295" s="802"/>
      <c r="AD295" s="802"/>
      <c r="AE295" s="802"/>
      <c r="AF295" s="802"/>
      <c r="AG295" s="802"/>
      <c r="AH295" s="802"/>
      <c r="AI295" s="802"/>
      <c r="AJ295" s="802"/>
      <c r="AK295" s="802"/>
      <c r="AL295" s="802"/>
      <c r="AM295" s="802"/>
      <c r="AN295" s="802"/>
      <c r="AO295" s="802"/>
      <c r="AP295" s="802"/>
      <c r="AR295" s="802" t="str">
        <f t="shared" si="176"/>
        <v>DA</v>
      </c>
      <c r="AS295" s="802" t="str">
        <f>+RIGHT(C295,1)</f>
        <v>0</v>
      </c>
      <c r="AT295" s="802" t="str">
        <f t="shared" si="179"/>
        <v>DA+0</v>
      </c>
    </row>
    <row r="296" spans="1:46" ht="14.45" customHeight="1" x14ac:dyDescent="0.2">
      <c r="A296" s="815"/>
      <c r="B296" s="815"/>
      <c r="C296" s="838"/>
      <c r="D296" s="819">
        <v>347.7</v>
      </c>
      <c r="E296" s="818"/>
      <c r="F296" s="818"/>
      <c r="G296" s="818"/>
      <c r="H296" s="818"/>
      <c r="I296" s="818"/>
      <c r="J296" s="818"/>
      <c r="K296" s="818"/>
      <c r="L296" s="818"/>
      <c r="M296" s="818"/>
      <c r="N296" s="805"/>
      <c r="O296" s="805"/>
      <c r="P296" s="805"/>
      <c r="Q296" s="818"/>
      <c r="R296" s="818"/>
      <c r="S296" s="818"/>
      <c r="T296" s="805"/>
      <c r="U296" s="805"/>
      <c r="V296" s="805">
        <f t="shared" ref="V296" si="204">+ROUND(D296/15,0)-1</f>
        <v>22</v>
      </c>
      <c r="W296" s="805"/>
      <c r="X296" s="805"/>
      <c r="Y296" s="805"/>
      <c r="Z296" s="805">
        <f t="shared" ref="Z296" si="205">V296+Y296</f>
        <v>22</v>
      </c>
      <c r="AA296" s="818"/>
      <c r="AB296" s="821"/>
      <c r="AR296" s="802" t="str">
        <f t="shared" si="176"/>
        <v/>
      </c>
    </row>
    <row r="297" spans="1:46" ht="14.45" customHeight="1" x14ac:dyDescent="0.2">
      <c r="A297" s="815">
        <f>+SUBTOTAL(3,$B$13:B297)</f>
        <v>143</v>
      </c>
      <c r="B297" s="815" t="s">
        <v>55</v>
      </c>
      <c r="C297" s="838" t="s">
        <v>231</v>
      </c>
      <c r="D297" s="819"/>
      <c r="E297" s="821">
        <v>1</v>
      </c>
      <c r="F297" s="822" t="s">
        <v>1923</v>
      </c>
      <c r="G297" s="821" t="s">
        <v>1778</v>
      </c>
      <c r="H297" s="821" t="s">
        <v>439</v>
      </c>
      <c r="I297" s="821" t="s">
        <v>1779</v>
      </c>
      <c r="J297" s="821" t="s">
        <v>1778</v>
      </c>
      <c r="K297" s="821" t="s">
        <v>439</v>
      </c>
      <c r="L297" s="821" t="s">
        <v>1779</v>
      </c>
      <c r="M297" s="821">
        <v>1</v>
      </c>
      <c r="N297" s="821" t="s">
        <v>1780</v>
      </c>
      <c r="O297" s="821" t="s">
        <v>1781</v>
      </c>
      <c r="P297" s="821">
        <v>1</v>
      </c>
      <c r="Q297" s="821">
        <v>1</v>
      </c>
      <c r="R297" s="821">
        <v>1</v>
      </c>
      <c r="S297" s="821">
        <v>1</v>
      </c>
      <c r="T297" s="821"/>
      <c r="U297" s="821"/>
      <c r="V297" s="805"/>
      <c r="W297" s="805"/>
      <c r="X297" s="805"/>
      <c r="Y297" s="805"/>
      <c r="Z297" s="805"/>
      <c r="AA297" s="821"/>
      <c r="AB297" s="821"/>
      <c r="AC297" s="802"/>
      <c r="AD297" s="802"/>
      <c r="AE297" s="802"/>
      <c r="AF297" s="802"/>
      <c r="AG297" s="802"/>
      <c r="AH297" s="802"/>
      <c r="AI297" s="802"/>
      <c r="AJ297" s="802"/>
      <c r="AK297" s="802"/>
      <c r="AL297" s="802"/>
      <c r="AM297" s="802"/>
      <c r="AN297" s="802"/>
      <c r="AO297" s="802"/>
      <c r="AP297" s="802"/>
      <c r="AR297" s="802" t="str">
        <f t="shared" si="176"/>
        <v>DA</v>
      </c>
      <c r="AS297" s="802" t="str">
        <f>+RIGHT(C297,1)</f>
        <v>0</v>
      </c>
      <c r="AT297" s="802" t="str">
        <f t="shared" si="179"/>
        <v>DA+0</v>
      </c>
    </row>
    <row r="298" spans="1:46" ht="14.45" customHeight="1" x14ac:dyDescent="0.2">
      <c r="A298" s="815"/>
      <c r="B298" s="815"/>
      <c r="C298" s="838"/>
      <c r="D298" s="819">
        <v>356.3</v>
      </c>
      <c r="E298" s="818"/>
      <c r="F298" s="818"/>
      <c r="G298" s="818"/>
      <c r="H298" s="818"/>
      <c r="I298" s="818"/>
      <c r="J298" s="818"/>
      <c r="K298" s="818"/>
      <c r="L298" s="818"/>
      <c r="M298" s="818"/>
      <c r="N298" s="805"/>
      <c r="O298" s="805"/>
      <c r="P298" s="805"/>
      <c r="Q298" s="818"/>
      <c r="R298" s="818"/>
      <c r="S298" s="818"/>
      <c r="T298" s="805"/>
      <c r="U298" s="805"/>
      <c r="V298" s="805">
        <f t="shared" ref="V298" si="206">+ROUND(D298/15,0)-1</f>
        <v>23</v>
      </c>
      <c r="W298" s="805"/>
      <c r="X298" s="805"/>
      <c r="Y298" s="805"/>
      <c r="Z298" s="805">
        <f t="shared" ref="Z298" si="207">V298+Y298</f>
        <v>23</v>
      </c>
      <c r="AA298" s="818"/>
      <c r="AB298" s="821"/>
      <c r="AR298" s="802" t="str">
        <f t="shared" si="176"/>
        <v/>
      </c>
    </row>
    <row r="299" spans="1:46" ht="14.45" customHeight="1" x14ac:dyDescent="0.2">
      <c r="A299" s="815">
        <f>+SUBTOTAL(3,$B$13:B299)</f>
        <v>144</v>
      </c>
      <c r="B299" s="820" t="s">
        <v>56</v>
      </c>
      <c r="C299" s="838" t="s">
        <v>242</v>
      </c>
      <c r="D299" s="819"/>
      <c r="E299" s="821">
        <v>1</v>
      </c>
      <c r="F299" s="822" t="s">
        <v>1924</v>
      </c>
      <c r="G299" s="821" t="s">
        <v>1778</v>
      </c>
      <c r="H299" s="821" t="s">
        <v>439</v>
      </c>
      <c r="I299" s="821" t="s">
        <v>1779</v>
      </c>
      <c r="J299" s="821" t="s">
        <v>1778</v>
      </c>
      <c r="K299" s="821" t="s">
        <v>439</v>
      </c>
      <c r="L299" s="821" t="s">
        <v>1779</v>
      </c>
      <c r="M299" s="821">
        <v>1</v>
      </c>
      <c r="N299" s="821" t="s">
        <v>1780</v>
      </c>
      <c r="O299" s="821" t="s">
        <v>1781</v>
      </c>
      <c r="P299" s="821">
        <v>1</v>
      </c>
      <c r="Q299" s="821">
        <v>1</v>
      </c>
      <c r="R299" s="821">
        <v>1</v>
      </c>
      <c r="S299" s="818"/>
      <c r="T299" s="805"/>
      <c r="U299" s="805"/>
      <c r="V299" s="805"/>
      <c r="W299" s="805"/>
      <c r="X299" s="805"/>
      <c r="Y299" s="805"/>
      <c r="Z299" s="805"/>
      <c r="AA299" s="818"/>
      <c r="AB299" s="821"/>
      <c r="AR299" s="802" t="str">
        <f t="shared" si="176"/>
        <v>DB</v>
      </c>
      <c r="AS299" s="802" t="str">
        <f>+RIGHT(C299,1)</f>
        <v>0</v>
      </c>
      <c r="AT299" s="802" t="str">
        <f t="shared" si="179"/>
        <v>DB+0</v>
      </c>
    </row>
    <row r="300" spans="1:46" ht="14.45" customHeight="1" x14ac:dyDescent="0.2">
      <c r="A300" s="815"/>
      <c r="B300" s="815"/>
      <c r="C300" s="838"/>
      <c r="D300" s="819">
        <v>389.2</v>
      </c>
      <c r="E300" s="818"/>
      <c r="F300" s="818"/>
      <c r="G300" s="818"/>
      <c r="H300" s="818"/>
      <c r="I300" s="818"/>
      <c r="J300" s="818"/>
      <c r="K300" s="818"/>
      <c r="L300" s="818"/>
      <c r="M300" s="818"/>
      <c r="N300" s="805"/>
      <c r="O300" s="805"/>
      <c r="P300" s="805"/>
      <c r="Q300" s="818"/>
      <c r="R300" s="818"/>
      <c r="S300" s="818"/>
      <c r="T300" s="805"/>
      <c r="U300" s="805"/>
      <c r="V300" s="805">
        <f t="shared" ref="V300" si="208">+ROUND(D300/15,0)-1</f>
        <v>25</v>
      </c>
      <c r="W300" s="805"/>
      <c r="X300" s="805"/>
      <c r="Y300" s="805"/>
      <c r="Z300" s="805">
        <f t="shared" ref="Z300" si="209">V300+Y300</f>
        <v>25</v>
      </c>
      <c r="AA300" s="818"/>
      <c r="AB300" s="821"/>
      <c r="AR300" s="802" t="str">
        <f t="shared" si="176"/>
        <v/>
      </c>
    </row>
    <row r="301" spans="1:46" ht="14.45" customHeight="1" x14ac:dyDescent="0.2">
      <c r="A301" s="815">
        <f>+SUBTOTAL(3,$B$13:B301)</f>
        <v>145</v>
      </c>
      <c r="B301" s="815" t="s">
        <v>178</v>
      </c>
      <c r="C301" s="838" t="s">
        <v>232</v>
      </c>
      <c r="D301" s="819"/>
      <c r="E301" s="821">
        <v>1</v>
      </c>
      <c r="F301" s="822" t="s">
        <v>1925</v>
      </c>
      <c r="G301" s="821" t="s">
        <v>1778</v>
      </c>
      <c r="H301" s="821" t="s">
        <v>439</v>
      </c>
      <c r="I301" s="821" t="s">
        <v>1779</v>
      </c>
      <c r="J301" s="821" t="s">
        <v>1778</v>
      </c>
      <c r="K301" s="821" t="s">
        <v>439</v>
      </c>
      <c r="L301" s="821" t="s">
        <v>1779</v>
      </c>
      <c r="M301" s="821">
        <v>1</v>
      </c>
      <c r="N301" s="821" t="s">
        <v>1780</v>
      </c>
      <c r="O301" s="821" t="s">
        <v>1781</v>
      </c>
      <c r="P301" s="821">
        <v>1</v>
      </c>
      <c r="Q301" s="821">
        <v>1</v>
      </c>
      <c r="R301" s="821">
        <v>1</v>
      </c>
      <c r="S301" s="821">
        <v>1</v>
      </c>
      <c r="T301" s="821"/>
      <c r="U301" s="821"/>
      <c r="V301" s="805"/>
      <c r="W301" s="805"/>
      <c r="X301" s="805"/>
      <c r="Y301" s="805"/>
      <c r="Z301" s="805"/>
      <c r="AA301" s="821"/>
      <c r="AB301" s="821"/>
      <c r="AC301" s="802"/>
      <c r="AD301" s="802"/>
      <c r="AE301" s="802"/>
      <c r="AF301" s="802"/>
      <c r="AG301" s="802"/>
      <c r="AH301" s="802"/>
      <c r="AI301" s="802"/>
      <c r="AJ301" s="802"/>
      <c r="AK301" s="802"/>
      <c r="AL301" s="802"/>
      <c r="AM301" s="802"/>
      <c r="AN301" s="802"/>
      <c r="AO301" s="802"/>
      <c r="AP301" s="802"/>
      <c r="AR301" s="802" t="str">
        <f t="shared" si="176"/>
        <v>DA</v>
      </c>
      <c r="AS301" s="802" t="str">
        <f>+RIGHT(C301,1)</f>
        <v>6</v>
      </c>
      <c r="AT301" s="802" t="str">
        <f t="shared" si="179"/>
        <v>DA+6</v>
      </c>
    </row>
    <row r="302" spans="1:46" ht="14.45" customHeight="1" x14ac:dyDescent="0.2">
      <c r="A302" s="815"/>
      <c r="B302" s="815"/>
      <c r="C302" s="838"/>
      <c r="D302" s="819">
        <v>343.8</v>
      </c>
      <c r="E302" s="818"/>
      <c r="F302" s="818"/>
      <c r="G302" s="818"/>
      <c r="H302" s="818"/>
      <c r="I302" s="818"/>
      <c r="J302" s="818"/>
      <c r="K302" s="818"/>
      <c r="L302" s="818"/>
      <c r="M302" s="818"/>
      <c r="N302" s="805"/>
      <c r="O302" s="805"/>
      <c r="P302" s="805"/>
      <c r="Q302" s="818"/>
      <c r="R302" s="818"/>
      <c r="S302" s="818"/>
      <c r="T302" s="805"/>
      <c r="U302" s="805"/>
      <c r="V302" s="805">
        <f t="shared" ref="V302" si="210">+ROUND(D302/15,0)-1</f>
        <v>22</v>
      </c>
      <c r="W302" s="805"/>
      <c r="X302" s="805"/>
      <c r="Y302" s="805"/>
      <c r="Z302" s="805">
        <f t="shared" ref="Z302" si="211">V302+Y302</f>
        <v>22</v>
      </c>
      <c r="AA302" s="818"/>
      <c r="AB302" s="821"/>
      <c r="AR302" s="802" t="str">
        <f t="shared" si="176"/>
        <v/>
      </c>
    </row>
    <row r="303" spans="1:46" ht="14.45" customHeight="1" x14ac:dyDescent="0.2">
      <c r="A303" s="815">
        <f>+SUBTOTAL(3,$B$13:B303)</f>
        <v>146</v>
      </c>
      <c r="B303" s="815" t="s">
        <v>528</v>
      </c>
      <c r="C303" s="838" t="s">
        <v>232</v>
      </c>
      <c r="D303" s="819"/>
      <c r="E303" s="821">
        <v>1</v>
      </c>
      <c r="F303" s="822" t="s">
        <v>1926</v>
      </c>
      <c r="G303" s="821" t="s">
        <v>1778</v>
      </c>
      <c r="H303" s="821" t="s">
        <v>439</v>
      </c>
      <c r="I303" s="821" t="s">
        <v>1779</v>
      </c>
      <c r="J303" s="821" t="s">
        <v>1778</v>
      </c>
      <c r="K303" s="821" t="s">
        <v>439</v>
      </c>
      <c r="L303" s="821" t="s">
        <v>1779</v>
      </c>
      <c r="M303" s="821">
        <v>1</v>
      </c>
      <c r="N303" s="821" t="s">
        <v>1780</v>
      </c>
      <c r="O303" s="821" t="s">
        <v>1781</v>
      </c>
      <c r="P303" s="821">
        <v>1</v>
      </c>
      <c r="Q303" s="821">
        <v>1</v>
      </c>
      <c r="R303" s="821">
        <v>1</v>
      </c>
      <c r="S303" s="821">
        <v>1</v>
      </c>
      <c r="T303" s="821"/>
      <c r="U303" s="821"/>
      <c r="V303" s="805"/>
      <c r="W303" s="805"/>
      <c r="X303" s="805"/>
      <c r="Y303" s="805"/>
      <c r="Z303" s="805"/>
      <c r="AA303" s="821"/>
      <c r="AB303" s="821"/>
      <c r="AC303" s="802"/>
      <c r="AD303" s="802"/>
      <c r="AE303" s="802"/>
      <c r="AF303" s="802"/>
      <c r="AG303" s="802"/>
      <c r="AH303" s="802"/>
      <c r="AI303" s="802"/>
      <c r="AJ303" s="802"/>
      <c r="AK303" s="802"/>
      <c r="AL303" s="802"/>
      <c r="AM303" s="802"/>
      <c r="AN303" s="802"/>
      <c r="AO303" s="802"/>
      <c r="AP303" s="802"/>
      <c r="AR303" s="802" t="str">
        <f t="shared" si="176"/>
        <v>DA</v>
      </c>
      <c r="AS303" s="802" t="str">
        <f>+RIGHT(C303,1)</f>
        <v>6</v>
      </c>
      <c r="AT303" s="802" t="str">
        <f t="shared" si="179"/>
        <v>DA+6</v>
      </c>
    </row>
    <row r="304" spans="1:46" x14ac:dyDescent="0.2">
      <c r="A304" s="815"/>
      <c r="B304" s="815"/>
      <c r="C304" s="838"/>
      <c r="D304" s="819">
        <v>395.5</v>
      </c>
      <c r="E304" s="818"/>
      <c r="F304" s="818"/>
      <c r="G304" s="818"/>
      <c r="H304" s="818"/>
      <c r="I304" s="818"/>
      <c r="J304" s="818"/>
      <c r="K304" s="818"/>
      <c r="L304" s="818"/>
      <c r="M304" s="818"/>
      <c r="N304" s="805"/>
      <c r="O304" s="805"/>
      <c r="P304" s="805"/>
      <c r="Q304" s="818"/>
      <c r="R304" s="818"/>
      <c r="S304" s="818"/>
      <c r="T304" s="805"/>
      <c r="U304" s="805"/>
      <c r="V304" s="805">
        <f t="shared" ref="V304" si="212">+ROUND(D304/15,0)-1</f>
        <v>25</v>
      </c>
      <c r="W304" s="805"/>
      <c r="X304" s="805"/>
      <c r="Y304" s="805"/>
      <c r="Z304" s="805">
        <f t="shared" ref="Z304" si="213">V304+Y304</f>
        <v>25</v>
      </c>
      <c r="AA304" s="818"/>
      <c r="AB304" s="821"/>
      <c r="AR304" s="802" t="str">
        <f t="shared" si="176"/>
        <v/>
      </c>
    </row>
    <row r="305" spans="1:46" ht="14.45" customHeight="1" x14ac:dyDescent="0.2">
      <c r="A305" s="815">
        <f>+SUBTOTAL(3,$B$13:B305)</f>
        <v>147</v>
      </c>
      <c r="B305" s="815" t="s">
        <v>529</v>
      </c>
      <c r="C305" s="838" t="s">
        <v>232</v>
      </c>
      <c r="D305" s="819"/>
      <c r="E305" s="821">
        <v>1</v>
      </c>
      <c r="F305" s="822" t="s">
        <v>1927</v>
      </c>
      <c r="G305" s="821" t="s">
        <v>1778</v>
      </c>
      <c r="H305" s="821" t="s">
        <v>439</v>
      </c>
      <c r="I305" s="821" t="s">
        <v>1779</v>
      </c>
      <c r="J305" s="821" t="s">
        <v>1778</v>
      </c>
      <c r="K305" s="821" t="s">
        <v>439</v>
      </c>
      <c r="L305" s="821" t="s">
        <v>1779</v>
      </c>
      <c r="M305" s="821">
        <v>1</v>
      </c>
      <c r="N305" s="821" t="s">
        <v>1780</v>
      </c>
      <c r="O305" s="821" t="s">
        <v>1781</v>
      </c>
      <c r="P305" s="821">
        <v>1</v>
      </c>
      <c r="Q305" s="821">
        <v>1</v>
      </c>
      <c r="R305" s="821">
        <v>1</v>
      </c>
      <c r="S305" s="821">
        <v>1</v>
      </c>
      <c r="T305" s="821"/>
      <c r="U305" s="821"/>
      <c r="V305" s="805"/>
      <c r="W305" s="805"/>
      <c r="X305" s="805"/>
      <c r="Y305" s="805"/>
      <c r="Z305" s="805"/>
      <c r="AA305" s="821"/>
      <c r="AB305" s="821"/>
      <c r="AC305" s="802"/>
      <c r="AD305" s="802"/>
      <c r="AE305" s="802"/>
      <c r="AF305" s="802"/>
      <c r="AG305" s="802"/>
      <c r="AH305" s="802"/>
      <c r="AI305" s="802"/>
      <c r="AJ305" s="802"/>
      <c r="AK305" s="802"/>
      <c r="AL305" s="802"/>
      <c r="AM305" s="802"/>
      <c r="AN305" s="802"/>
      <c r="AO305" s="802"/>
      <c r="AP305" s="802"/>
      <c r="AR305" s="802" t="str">
        <f t="shared" si="176"/>
        <v>DA</v>
      </c>
      <c r="AS305" s="802" t="str">
        <f>+RIGHT(C305,1)</f>
        <v>6</v>
      </c>
      <c r="AT305" s="802" t="str">
        <f t="shared" si="179"/>
        <v>DA+6</v>
      </c>
    </row>
    <row r="306" spans="1:46" ht="14.45" customHeight="1" x14ac:dyDescent="0.2">
      <c r="A306" s="815"/>
      <c r="B306" s="815"/>
      <c r="C306" s="838"/>
      <c r="D306" s="819">
        <v>408</v>
      </c>
      <c r="E306" s="818"/>
      <c r="F306" s="818"/>
      <c r="G306" s="818"/>
      <c r="H306" s="818"/>
      <c r="I306" s="818"/>
      <c r="J306" s="818"/>
      <c r="K306" s="818"/>
      <c r="L306" s="818"/>
      <c r="M306" s="818"/>
      <c r="N306" s="805"/>
      <c r="O306" s="805"/>
      <c r="P306" s="805"/>
      <c r="Q306" s="818"/>
      <c r="R306" s="818"/>
      <c r="S306" s="818"/>
      <c r="T306" s="805"/>
      <c r="U306" s="805"/>
      <c r="V306" s="805">
        <f t="shared" ref="V306" si="214">+ROUND(D306/15,0)-1</f>
        <v>26</v>
      </c>
      <c r="W306" s="805"/>
      <c r="X306" s="805"/>
      <c r="Y306" s="805"/>
      <c r="Z306" s="805">
        <f t="shared" ref="Z306" si="215">V306+Y306</f>
        <v>26</v>
      </c>
      <c r="AA306" s="818"/>
      <c r="AB306" s="821"/>
      <c r="AR306" s="802" t="str">
        <f t="shared" si="176"/>
        <v/>
      </c>
    </row>
    <row r="307" spans="1:46" ht="14.45" customHeight="1" x14ac:dyDescent="0.2">
      <c r="A307" s="815">
        <f>+SUBTOTAL(3,$B$13:B307)</f>
        <v>148</v>
      </c>
      <c r="B307" s="815" t="s">
        <v>530</v>
      </c>
      <c r="C307" s="838" t="s">
        <v>20</v>
      </c>
      <c r="D307" s="819"/>
      <c r="E307" s="821">
        <v>1</v>
      </c>
      <c r="F307" s="822" t="s">
        <v>1928</v>
      </c>
      <c r="G307" s="821" t="s">
        <v>1778</v>
      </c>
      <c r="H307" s="821" t="s">
        <v>439</v>
      </c>
      <c r="I307" s="821" t="s">
        <v>1779</v>
      </c>
      <c r="J307" s="821" t="s">
        <v>1778</v>
      </c>
      <c r="K307" s="821" t="s">
        <v>439</v>
      </c>
      <c r="L307" s="821" t="s">
        <v>1779</v>
      </c>
      <c r="M307" s="821">
        <v>1</v>
      </c>
      <c r="N307" s="821" t="s">
        <v>1780</v>
      </c>
      <c r="O307" s="821" t="s">
        <v>1781</v>
      </c>
      <c r="P307" s="821">
        <v>1</v>
      </c>
      <c r="Q307" s="821">
        <v>1</v>
      </c>
      <c r="R307" s="821">
        <v>1</v>
      </c>
      <c r="S307" s="821">
        <v>1</v>
      </c>
      <c r="T307" s="821"/>
      <c r="U307" s="821"/>
      <c r="V307" s="805"/>
      <c r="W307" s="805"/>
      <c r="X307" s="805"/>
      <c r="Y307" s="805"/>
      <c r="Z307" s="805"/>
      <c r="AA307" s="821"/>
      <c r="AB307" s="821"/>
      <c r="AC307" s="802"/>
      <c r="AD307" s="802"/>
      <c r="AE307" s="802"/>
      <c r="AF307" s="802"/>
      <c r="AG307" s="802"/>
      <c r="AH307" s="802"/>
      <c r="AI307" s="802"/>
      <c r="AJ307" s="802"/>
      <c r="AK307" s="802"/>
      <c r="AL307" s="802"/>
      <c r="AM307" s="802"/>
      <c r="AN307" s="802"/>
      <c r="AO307" s="802"/>
      <c r="AP307" s="802"/>
      <c r="AR307" s="802" t="str">
        <f t="shared" si="176"/>
        <v>DA</v>
      </c>
      <c r="AS307" s="802" t="str">
        <f>+RIGHT(C307,1)</f>
        <v>3</v>
      </c>
      <c r="AT307" s="802" t="str">
        <f t="shared" si="179"/>
        <v>DA+3</v>
      </c>
    </row>
    <row r="308" spans="1:46" ht="14.45" customHeight="1" x14ac:dyDescent="0.2">
      <c r="A308" s="815"/>
      <c r="B308" s="815"/>
      <c r="C308" s="838"/>
      <c r="D308" s="819">
        <v>318</v>
      </c>
      <c r="E308" s="818"/>
      <c r="F308" s="818"/>
      <c r="G308" s="818"/>
      <c r="H308" s="818"/>
      <c r="I308" s="818"/>
      <c r="J308" s="818"/>
      <c r="K308" s="818"/>
      <c r="L308" s="818"/>
      <c r="M308" s="818"/>
      <c r="N308" s="805"/>
      <c r="O308" s="805"/>
      <c r="P308" s="805"/>
      <c r="Q308" s="818"/>
      <c r="R308" s="818"/>
      <c r="S308" s="818"/>
      <c r="T308" s="805"/>
      <c r="U308" s="805"/>
      <c r="V308" s="805">
        <f t="shared" ref="V308" si="216">+ROUND(D308/15,0)-1</f>
        <v>20</v>
      </c>
      <c r="W308" s="805"/>
      <c r="X308" s="805"/>
      <c r="Y308" s="805"/>
      <c r="Z308" s="805">
        <f t="shared" ref="Z308" si="217">V308+Y308</f>
        <v>20</v>
      </c>
      <c r="AA308" s="818"/>
      <c r="AB308" s="821"/>
      <c r="AR308" s="802" t="str">
        <f t="shared" si="176"/>
        <v/>
      </c>
    </row>
    <row r="309" spans="1:46" ht="14.45" customHeight="1" x14ac:dyDescent="0.2">
      <c r="A309" s="815">
        <f>+SUBTOTAL(3,$B$13:B309)</f>
        <v>149</v>
      </c>
      <c r="B309" s="815" t="s">
        <v>531</v>
      </c>
      <c r="C309" s="838" t="s">
        <v>232</v>
      </c>
      <c r="D309" s="819"/>
      <c r="E309" s="821">
        <v>1</v>
      </c>
      <c r="F309" s="822" t="s">
        <v>1929</v>
      </c>
      <c r="G309" s="821" t="s">
        <v>1778</v>
      </c>
      <c r="H309" s="821" t="s">
        <v>439</v>
      </c>
      <c r="I309" s="821" t="s">
        <v>1779</v>
      </c>
      <c r="J309" s="821" t="s">
        <v>1778</v>
      </c>
      <c r="K309" s="821" t="s">
        <v>439</v>
      </c>
      <c r="L309" s="821" t="s">
        <v>1779</v>
      </c>
      <c r="M309" s="821">
        <v>1</v>
      </c>
      <c r="N309" s="821" t="s">
        <v>1780</v>
      </c>
      <c r="O309" s="821" t="s">
        <v>1781</v>
      </c>
      <c r="P309" s="821">
        <v>1</v>
      </c>
      <c r="Q309" s="821">
        <v>1</v>
      </c>
      <c r="R309" s="821">
        <v>1</v>
      </c>
      <c r="S309" s="821">
        <v>1</v>
      </c>
      <c r="T309" s="821"/>
      <c r="U309" s="821"/>
      <c r="V309" s="805"/>
      <c r="W309" s="805"/>
      <c r="X309" s="805"/>
      <c r="Y309" s="805"/>
      <c r="Z309" s="805"/>
      <c r="AA309" s="821"/>
      <c r="AB309" s="821"/>
      <c r="AC309" s="802"/>
      <c r="AD309" s="802"/>
      <c r="AE309" s="802"/>
      <c r="AF309" s="802"/>
      <c r="AG309" s="802"/>
      <c r="AH309" s="802"/>
      <c r="AI309" s="802"/>
      <c r="AJ309" s="802"/>
      <c r="AK309" s="802"/>
      <c r="AL309" s="802"/>
      <c r="AM309" s="802"/>
      <c r="AN309" s="802"/>
      <c r="AO309" s="802"/>
      <c r="AP309" s="802"/>
      <c r="AR309" s="802" t="str">
        <f t="shared" si="176"/>
        <v>DA</v>
      </c>
      <c r="AS309" s="802" t="str">
        <f>+RIGHT(C309,1)</f>
        <v>6</v>
      </c>
      <c r="AT309" s="802" t="str">
        <f t="shared" si="179"/>
        <v>DA+6</v>
      </c>
    </row>
    <row r="310" spans="1:46" ht="14.45" customHeight="1" x14ac:dyDescent="0.2">
      <c r="A310" s="815"/>
      <c r="B310" s="815"/>
      <c r="C310" s="838"/>
      <c r="D310" s="819">
        <v>447.3</v>
      </c>
      <c r="E310" s="818"/>
      <c r="F310" s="818"/>
      <c r="G310" s="818"/>
      <c r="H310" s="818"/>
      <c r="I310" s="818"/>
      <c r="J310" s="818"/>
      <c r="K310" s="818"/>
      <c r="L310" s="818"/>
      <c r="M310" s="818"/>
      <c r="N310" s="805"/>
      <c r="O310" s="805"/>
      <c r="P310" s="805"/>
      <c r="Q310" s="818"/>
      <c r="R310" s="818"/>
      <c r="S310" s="818"/>
      <c r="T310" s="805"/>
      <c r="U310" s="805"/>
      <c r="V310" s="805">
        <f t="shared" ref="V310" si="218">+ROUND(D310/15,0)-1</f>
        <v>29</v>
      </c>
      <c r="W310" s="805"/>
      <c r="X310" s="805"/>
      <c r="Y310" s="805"/>
      <c r="Z310" s="805">
        <f t="shared" ref="Z310" si="219">V310+Y310</f>
        <v>29</v>
      </c>
      <c r="AA310" s="818"/>
      <c r="AB310" s="821"/>
      <c r="AR310" s="802" t="str">
        <f t="shared" si="176"/>
        <v/>
      </c>
    </row>
    <row r="311" spans="1:46" ht="14.45" customHeight="1" x14ac:dyDescent="0.2">
      <c r="A311" s="815">
        <f>+SUBTOTAL(3,$B$13:B311)</f>
        <v>150</v>
      </c>
      <c r="B311" s="820" t="s">
        <v>57</v>
      </c>
      <c r="C311" s="838" t="s">
        <v>247</v>
      </c>
      <c r="D311" s="819"/>
      <c r="E311" s="821">
        <v>1</v>
      </c>
      <c r="F311" s="822" t="s">
        <v>1930</v>
      </c>
      <c r="G311" s="821" t="s">
        <v>1778</v>
      </c>
      <c r="H311" s="821" t="s">
        <v>439</v>
      </c>
      <c r="I311" s="821" t="s">
        <v>1779</v>
      </c>
      <c r="J311" s="821" t="s">
        <v>1778</v>
      </c>
      <c r="K311" s="821" t="s">
        <v>439</v>
      </c>
      <c r="L311" s="821" t="s">
        <v>1779</v>
      </c>
      <c r="M311" s="821">
        <v>1</v>
      </c>
      <c r="N311" s="821" t="s">
        <v>1780</v>
      </c>
      <c r="O311" s="821" t="s">
        <v>1781</v>
      </c>
      <c r="P311" s="821">
        <v>1</v>
      </c>
      <c r="Q311" s="821">
        <v>1</v>
      </c>
      <c r="R311" s="821">
        <v>1</v>
      </c>
      <c r="S311" s="818"/>
      <c r="T311" s="821"/>
      <c r="U311" s="805"/>
      <c r="V311" s="805"/>
      <c r="W311" s="805"/>
      <c r="X311" s="805"/>
      <c r="Y311" s="805"/>
      <c r="Z311" s="805"/>
      <c r="AA311" s="818"/>
      <c r="AB311" s="821"/>
      <c r="AR311" s="802" t="str">
        <f t="shared" si="176"/>
        <v>DD</v>
      </c>
      <c r="AS311" s="802" t="str">
        <f>+RIGHT(C311,1)</f>
        <v>3</v>
      </c>
      <c r="AT311" s="802" t="str">
        <f t="shared" si="179"/>
        <v>DD+3</v>
      </c>
    </row>
    <row r="312" spans="1:46" x14ac:dyDescent="0.2">
      <c r="A312" s="815"/>
      <c r="B312" s="815"/>
      <c r="C312" s="838"/>
      <c r="D312" s="819">
        <v>222.2</v>
      </c>
      <c r="E312" s="818"/>
      <c r="F312" s="818"/>
      <c r="G312" s="818"/>
      <c r="H312" s="818"/>
      <c r="I312" s="818"/>
      <c r="J312" s="818"/>
      <c r="K312" s="818"/>
      <c r="L312" s="818"/>
      <c r="M312" s="818"/>
      <c r="N312" s="805"/>
      <c r="O312" s="805"/>
      <c r="P312" s="805"/>
      <c r="Q312" s="818"/>
      <c r="R312" s="818"/>
      <c r="S312" s="818"/>
      <c r="T312" s="805"/>
      <c r="U312" s="805"/>
      <c r="V312" s="805">
        <f t="shared" ref="V312" si="220">+ROUND(D312/15,0)-1</f>
        <v>14</v>
      </c>
      <c r="W312" s="805"/>
      <c r="X312" s="805"/>
      <c r="Y312" s="805"/>
      <c r="Z312" s="805">
        <f t="shared" ref="Z312" si="221">V312+Y312</f>
        <v>14</v>
      </c>
      <c r="AA312" s="818"/>
      <c r="AB312" s="821"/>
      <c r="AR312" s="802" t="str">
        <f t="shared" si="176"/>
        <v/>
      </c>
    </row>
    <row r="313" spans="1:46" ht="14.45" customHeight="1" x14ac:dyDescent="0.2">
      <c r="A313" s="815">
        <f>+SUBTOTAL(3,$B$13:B313)</f>
        <v>151</v>
      </c>
      <c r="B313" s="820" t="s">
        <v>33</v>
      </c>
      <c r="C313" s="838" t="s">
        <v>247</v>
      </c>
      <c r="D313" s="819"/>
      <c r="E313" s="821">
        <v>1</v>
      </c>
      <c r="F313" s="822" t="s">
        <v>1931</v>
      </c>
      <c r="G313" s="821" t="s">
        <v>1778</v>
      </c>
      <c r="H313" s="821" t="s">
        <v>439</v>
      </c>
      <c r="I313" s="821" t="s">
        <v>1779</v>
      </c>
      <c r="J313" s="821" t="s">
        <v>1778</v>
      </c>
      <c r="K313" s="821" t="s">
        <v>439</v>
      </c>
      <c r="L313" s="821" t="s">
        <v>1779</v>
      </c>
      <c r="M313" s="821">
        <v>1</v>
      </c>
      <c r="N313" s="821" t="s">
        <v>1780</v>
      </c>
      <c r="O313" s="821" t="s">
        <v>1781</v>
      </c>
      <c r="P313" s="821">
        <v>1</v>
      </c>
      <c r="Q313" s="821">
        <v>1</v>
      </c>
      <c r="R313" s="821">
        <v>1</v>
      </c>
      <c r="S313" s="818"/>
      <c r="T313" s="821"/>
      <c r="U313" s="805"/>
      <c r="V313" s="805"/>
      <c r="W313" s="805"/>
      <c r="X313" s="805"/>
      <c r="Y313" s="805"/>
      <c r="Z313" s="805"/>
      <c r="AA313" s="818"/>
      <c r="AB313" s="821"/>
      <c r="AR313" s="802" t="str">
        <f t="shared" si="176"/>
        <v>DD</v>
      </c>
      <c r="AS313" s="802" t="str">
        <f>+RIGHT(C313,1)</f>
        <v>3</v>
      </c>
      <c r="AT313" s="802" t="str">
        <f t="shared" si="179"/>
        <v>DD+3</v>
      </c>
    </row>
    <row r="314" spans="1:46" ht="14.45" customHeight="1" x14ac:dyDescent="0.2">
      <c r="A314" s="815"/>
      <c r="B314" s="815"/>
      <c r="C314" s="838"/>
      <c r="D314" s="819">
        <v>433.9</v>
      </c>
      <c r="E314" s="818"/>
      <c r="F314" s="818"/>
      <c r="G314" s="818"/>
      <c r="H314" s="818"/>
      <c r="I314" s="818"/>
      <c r="J314" s="818"/>
      <c r="K314" s="818"/>
      <c r="L314" s="818"/>
      <c r="M314" s="818"/>
      <c r="N314" s="805"/>
      <c r="O314" s="805"/>
      <c r="P314" s="805"/>
      <c r="Q314" s="818"/>
      <c r="R314" s="818"/>
      <c r="S314" s="818"/>
      <c r="T314" s="805"/>
      <c r="U314" s="805"/>
      <c r="V314" s="805">
        <f t="shared" ref="V314" si="222">+ROUND(D314/15,0)-1</f>
        <v>28</v>
      </c>
      <c r="W314" s="805"/>
      <c r="X314" s="805"/>
      <c r="Y314" s="805"/>
      <c r="Z314" s="805">
        <f t="shared" ref="Z314" si="223">V314+Y314</f>
        <v>28</v>
      </c>
      <c r="AA314" s="818"/>
      <c r="AB314" s="821"/>
      <c r="AR314" s="802" t="str">
        <f t="shared" si="176"/>
        <v/>
      </c>
    </row>
    <row r="315" spans="1:46" ht="14.45" customHeight="1" x14ac:dyDescent="0.2">
      <c r="A315" s="815">
        <f>+SUBTOTAL(3,$B$13:B315)</f>
        <v>152</v>
      </c>
      <c r="B315" s="820" t="s">
        <v>34</v>
      </c>
      <c r="C315" s="838" t="s">
        <v>359</v>
      </c>
      <c r="D315" s="819"/>
      <c r="E315" s="821">
        <v>1</v>
      </c>
      <c r="F315" s="822" t="s">
        <v>1932</v>
      </c>
      <c r="G315" s="821" t="s">
        <v>1778</v>
      </c>
      <c r="H315" s="821" t="s">
        <v>439</v>
      </c>
      <c r="I315" s="821" t="s">
        <v>1779</v>
      </c>
      <c r="J315" s="821" t="s">
        <v>1778</v>
      </c>
      <c r="K315" s="821" t="s">
        <v>439</v>
      </c>
      <c r="L315" s="821" t="s">
        <v>1779</v>
      </c>
      <c r="M315" s="821">
        <v>1</v>
      </c>
      <c r="N315" s="821" t="s">
        <v>1780</v>
      </c>
      <c r="O315" s="821" t="s">
        <v>1781</v>
      </c>
      <c r="P315" s="821">
        <v>1</v>
      </c>
      <c r="Q315" s="821">
        <v>1</v>
      </c>
      <c r="R315" s="821">
        <v>1</v>
      </c>
      <c r="S315" s="818"/>
      <c r="T315" s="821"/>
      <c r="U315" s="805"/>
      <c r="V315" s="805"/>
      <c r="W315" s="805"/>
      <c r="X315" s="805"/>
      <c r="Y315" s="805"/>
      <c r="Z315" s="805"/>
      <c r="AA315" s="818"/>
      <c r="AB315" s="821"/>
      <c r="AR315" s="802" t="str">
        <f t="shared" si="176"/>
        <v>DC</v>
      </c>
      <c r="AS315" s="802" t="str">
        <f>+RIGHT(C315,1)</f>
        <v>6</v>
      </c>
      <c r="AT315" s="802" t="str">
        <f t="shared" si="179"/>
        <v>DC+6</v>
      </c>
    </row>
    <row r="316" spans="1:46" x14ac:dyDescent="0.2">
      <c r="A316" s="815"/>
      <c r="B316" s="815"/>
      <c r="C316" s="838"/>
      <c r="D316" s="819">
        <v>422.3</v>
      </c>
      <c r="E316" s="818"/>
      <c r="F316" s="818"/>
      <c r="G316" s="818"/>
      <c r="H316" s="818"/>
      <c r="I316" s="818"/>
      <c r="J316" s="818"/>
      <c r="K316" s="818"/>
      <c r="L316" s="818"/>
      <c r="M316" s="818"/>
      <c r="N316" s="805"/>
      <c r="O316" s="805"/>
      <c r="P316" s="805"/>
      <c r="Q316" s="818"/>
      <c r="R316" s="818"/>
      <c r="S316" s="818"/>
      <c r="T316" s="805"/>
      <c r="U316" s="805"/>
      <c r="V316" s="805">
        <f t="shared" ref="V316" si="224">+ROUND(D316/15,0)-1</f>
        <v>27</v>
      </c>
      <c r="W316" s="805"/>
      <c r="X316" s="805"/>
      <c r="Y316" s="805"/>
      <c r="Z316" s="805">
        <f t="shared" ref="Z316" si="225">V316+Y316</f>
        <v>27</v>
      </c>
      <c r="AA316" s="818"/>
      <c r="AB316" s="821"/>
      <c r="AR316" s="802" t="str">
        <f t="shared" si="176"/>
        <v/>
      </c>
    </row>
    <row r="317" spans="1:46" ht="14.45" customHeight="1" x14ac:dyDescent="0.2">
      <c r="A317" s="815">
        <f>+SUBTOTAL(3,$B$13:B317)</f>
        <v>153</v>
      </c>
      <c r="B317" s="815" t="s">
        <v>179</v>
      </c>
      <c r="C317" s="838" t="s">
        <v>20</v>
      </c>
      <c r="D317" s="819"/>
      <c r="E317" s="821">
        <v>1</v>
      </c>
      <c r="F317" s="822" t="s">
        <v>1933</v>
      </c>
      <c r="G317" s="821" t="s">
        <v>1778</v>
      </c>
      <c r="H317" s="821" t="s">
        <v>439</v>
      </c>
      <c r="I317" s="821" t="s">
        <v>1779</v>
      </c>
      <c r="J317" s="821" t="s">
        <v>1778</v>
      </c>
      <c r="K317" s="821" t="s">
        <v>439</v>
      </c>
      <c r="L317" s="821" t="s">
        <v>1779</v>
      </c>
      <c r="M317" s="821">
        <v>1</v>
      </c>
      <c r="N317" s="821" t="s">
        <v>1780</v>
      </c>
      <c r="O317" s="821" t="s">
        <v>1781</v>
      </c>
      <c r="P317" s="821">
        <v>1</v>
      </c>
      <c r="Q317" s="821">
        <v>1</v>
      </c>
      <c r="R317" s="821">
        <v>1</v>
      </c>
      <c r="S317" s="821">
        <v>1</v>
      </c>
      <c r="T317" s="821"/>
      <c r="U317" s="821"/>
      <c r="V317" s="805"/>
      <c r="W317" s="805"/>
      <c r="X317" s="805"/>
      <c r="Y317" s="805"/>
      <c r="Z317" s="805"/>
      <c r="AA317" s="821"/>
      <c r="AB317" s="821"/>
      <c r="AC317" s="802"/>
      <c r="AD317" s="802"/>
      <c r="AE317" s="802"/>
      <c r="AF317" s="802"/>
      <c r="AG317" s="802"/>
      <c r="AH317" s="802"/>
      <c r="AI317" s="802"/>
      <c r="AJ317" s="802"/>
      <c r="AK317" s="802"/>
      <c r="AL317" s="802"/>
      <c r="AM317" s="802"/>
      <c r="AN317" s="802"/>
      <c r="AO317" s="802"/>
      <c r="AP317" s="802"/>
      <c r="AR317" s="802" t="str">
        <f t="shared" si="176"/>
        <v>DA</v>
      </c>
      <c r="AS317" s="802" t="str">
        <f>+RIGHT(C317,1)</f>
        <v>3</v>
      </c>
      <c r="AT317" s="802" t="str">
        <f t="shared" si="179"/>
        <v>DA+3</v>
      </c>
    </row>
    <row r="318" spans="1:46" x14ac:dyDescent="0.2">
      <c r="A318" s="815"/>
      <c r="B318" s="815"/>
      <c r="C318" s="838"/>
      <c r="D318" s="819">
        <v>370.7</v>
      </c>
      <c r="E318" s="818"/>
      <c r="F318" s="818"/>
      <c r="G318" s="818"/>
      <c r="H318" s="818"/>
      <c r="I318" s="818"/>
      <c r="J318" s="818"/>
      <c r="K318" s="818"/>
      <c r="L318" s="818"/>
      <c r="M318" s="818"/>
      <c r="N318" s="805"/>
      <c r="O318" s="805"/>
      <c r="P318" s="805"/>
      <c r="Q318" s="818"/>
      <c r="R318" s="818"/>
      <c r="S318" s="818"/>
      <c r="T318" s="805"/>
      <c r="U318" s="805"/>
      <c r="V318" s="805">
        <f t="shared" ref="V318" si="226">+ROUND(D318/15,0)-1</f>
        <v>24</v>
      </c>
      <c r="W318" s="805"/>
      <c r="X318" s="805"/>
      <c r="Y318" s="805"/>
      <c r="Z318" s="805">
        <f t="shared" ref="Z318" si="227">V318+Y318</f>
        <v>24</v>
      </c>
      <c r="AA318" s="818"/>
      <c r="AB318" s="821"/>
      <c r="AR318" s="802" t="str">
        <f t="shared" si="176"/>
        <v/>
      </c>
    </row>
    <row r="319" spans="1:46" s="824" customFormat="1" ht="14.45" customHeight="1" x14ac:dyDescent="0.2">
      <c r="A319" s="815">
        <f>+SUBTOTAL(3,$B$13:B319)</f>
        <v>154</v>
      </c>
      <c r="B319" s="815" t="s">
        <v>180</v>
      </c>
      <c r="C319" s="838" t="s">
        <v>231</v>
      </c>
      <c r="D319" s="819"/>
      <c r="E319" s="823">
        <v>1</v>
      </c>
      <c r="F319" s="822" t="s">
        <v>1934</v>
      </c>
      <c r="G319" s="821" t="s">
        <v>1778</v>
      </c>
      <c r="H319" s="821" t="s">
        <v>439</v>
      </c>
      <c r="I319" s="821" t="s">
        <v>1779</v>
      </c>
      <c r="J319" s="821" t="s">
        <v>1778</v>
      </c>
      <c r="K319" s="821" t="s">
        <v>439</v>
      </c>
      <c r="L319" s="821" t="s">
        <v>1779</v>
      </c>
      <c r="M319" s="823">
        <v>1</v>
      </c>
      <c r="N319" s="821" t="s">
        <v>1780</v>
      </c>
      <c r="O319" s="821" t="s">
        <v>1781</v>
      </c>
      <c r="P319" s="821">
        <v>1</v>
      </c>
      <c r="Q319" s="823">
        <v>1</v>
      </c>
      <c r="R319" s="821">
        <v>1</v>
      </c>
      <c r="S319" s="821">
        <v>1</v>
      </c>
      <c r="T319" s="821"/>
      <c r="U319" s="821"/>
      <c r="V319" s="805"/>
      <c r="W319" s="805"/>
      <c r="X319" s="805"/>
      <c r="Y319" s="805"/>
      <c r="Z319" s="805"/>
      <c r="AA319" s="821"/>
      <c r="AB319" s="821"/>
      <c r="AC319" s="802"/>
      <c r="AD319" s="802"/>
      <c r="AE319" s="802"/>
      <c r="AF319" s="802"/>
      <c r="AG319" s="802"/>
      <c r="AH319" s="802"/>
      <c r="AI319" s="802"/>
      <c r="AJ319" s="802"/>
      <c r="AK319" s="802"/>
      <c r="AL319" s="802"/>
      <c r="AM319" s="802"/>
      <c r="AN319" s="802"/>
      <c r="AO319" s="802"/>
      <c r="AP319" s="802"/>
      <c r="AR319" s="802" t="str">
        <f t="shared" si="176"/>
        <v>DA</v>
      </c>
      <c r="AS319" s="802" t="str">
        <f>+RIGHT(C319,1)</f>
        <v>0</v>
      </c>
      <c r="AT319" s="825" t="str">
        <f t="shared" si="179"/>
        <v>DA+0</v>
      </c>
    </row>
    <row r="320" spans="1:46" ht="14.45" customHeight="1" x14ac:dyDescent="0.2">
      <c r="A320" s="815"/>
      <c r="B320" s="815"/>
      <c r="C320" s="838"/>
      <c r="D320" s="819">
        <v>345.7</v>
      </c>
      <c r="E320" s="818"/>
      <c r="F320" s="818"/>
      <c r="G320" s="818"/>
      <c r="H320" s="818"/>
      <c r="I320" s="818"/>
      <c r="J320" s="818"/>
      <c r="K320" s="818"/>
      <c r="L320" s="818"/>
      <c r="M320" s="818"/>
      <c r="N320" s="805"/>
      <c r="O320" s="805"/>
      <c r="P320" s="805"/>
      <c r="Q320" s="818"/>
      <c r="R320" s="818"/>
      <c r="S320" s="818"/>
      <c r="T320" s="805"/>
      <c r="U320" s="805"/>
      <c r="V320" s="805">
        <f t="shared" ref="V320" si="228">+ROUND(D320/15,0)-1</f>
        <v>22</v>
      </c>
      <c r="W320" s="805"/>
      <c r="X320" s="805"/>
      <c r="Y320" s="805"/>
      <c r="Z320" s="805">
        <f t="shared" ref="Z320" si="229">V320+Y320</f>
        <v>22</v>
      </c>
      <c r="AA320" s="818"/>
      <c r="AB320" s="821"/>
      <c r="AR320" s="802" t="str">
        <f t="shared" si="176"/>
        <v/>
      </c>
    </row>
    <row r="321" spans="1:46" ht="14.45" customHeight="1" x14ac:dyDescent="0.2">
      <c r="A321" s="815">
        <f>+SUBTOTAL(3,$B$13:B321)</f>
        <v>155</v>
      </c>
      <c r="B321" s="815" t="s">
        <v>181</v>
      </c>
      <c r="C321" s="838" t="s">
        <v>231</v>
      </c>
      <c r="D321" s="819"/>
      <c r="E321" s="821">
        <v>1</v>
      </c>
      <c r="F321" s="822" t="s">
        <v>1935</v>
      </c>
      <c r="G321" s="821" t="s">
        <v>1778</v>
      </c>
      <c r="H321" s="821" t="s">
        <v>439</v>
      </c>
      <c r="I321" s="821" t="s">
        <v>1779</v>
      </c>
      <c r="J321" s="821" t="s">
        <v>1778</v>
      </c>
      <c r="K321" s="821" t="s">
        <v>439</v>
      </c>
      <c r="L321" s="821" t="s">
        <v>1779</v>
      </c>
      <c r="M321" s="821">
        <v>1</v>
      </c>
      <c r="N321" s="821" t="s">
        <v>1780</v>
      </c>
      <c r="O321" s="821" t="s">
        <v>1781</v>
      </c>
      <c r="P321" s="821">
        <v>1</v>
      </c>
      <c r="Q321" s="821">
        <v>1</v>
      </c>
      <c r="R321" s="821">
        <v>1</v>
      </c>
      <c r="S321" s="821">
        <v>1</v>
      </c>
      <c r="T321" s="821"/>
      <c r="U321" s="821"/>
      <c r="V321" s="805"/>
      <c r="W321" s="805"/>
      <c r="X321" s="805"/>
      <c r="Y321" s="805"/>
      <c r="Z321" s="805"/>
      <c r="AA321" s="821"/>
      <c r="AB321" s="821"/>
      <c r="AC321" s="802"/>
      <c r="AD321" s="802"/>
      <c r="AE321" s="802"/>
      <c r="AF321" s="802"/>
      <c r="AG321" s="802"/>
      <c r="AH321" s="802"/>
      <c r="AI321" s="802"/>
      <c r="AJ321" s="802"/>
      <c r="AK321" s="802"/>
      <c r="AL321" s="802"/>
      <c r="AM321" s="802"/>
      <c r="AN321" s="802"/>
      <c r="AO321" s="802"/>
      <c r="AP321" s="802"/>
      <c r="AR321" s="802" t="str">
        <f t="shared" si="176"/>
        <v>DA</v>
      </c>
      <c r="AS321" s="802" t="str">
        <f>+RIGHT(C321,1)</f>
        <v>0</v>
      </c>
      <c r="AT321" s="802" t="str">
        <f t="shared" si="179"/>
        <v>DA+0</v>
      </c>
    </row>
    <row r="322" spans="1:46" ht="14.45" customHeight="1" x14ac:dyDescent="0.2">
      <c r="A322" s="815"/>
      <c r="B322" s="815"/>
      <c r="C322" s="838"/>
      <c r="D322" s="819">
        <v>391.1</v>
      </c>
      <c r="E322" s="818"/>
      <c r="F322" s="818"/>
      <c r="G322" s="818"/>
      <c r="H322" s="818"/>
      <c r="I322" s="818"/>
      <c r="J322" s="818"/>
      <c r="K322" s="818"/>
      <c r="L322" s="818"/>
      <c r="M322" s="818"/>
      <c r="N322" s="805"/>
      <c r="O322" s="805"/>
      <c r="P322" s="805"/>
      <c r="Q322" s="818"/>
      <c r="R322" s="818"/>
      <c r="S322" s="818"/>
      <c r="T322" s="805"/>
      <c r="U322" s="805"/>
      <c r="V322" s="805">
        <f t="shared" ref="V322" si="230">+ROUND(D322/15,0)-1</f>
        <v>25</v>
      </c>
      <c r="W322" s="805"/>
      <c r="X322" s="805"/>
      <c r="Y322" s="805"/>
      <c r="Z322" s="805">
        <f t="shared" ref="Z322" si="231">V322+Y322</f>
        <v>25</v>
      </c>
      <c r="AA322" s="818"/>
      <c r="AB322" s="821"/>
      <c r="AR322" s="802" t="str">
        <f t="shared" si="176"/>
        <v/>
      </c>
    </row>
    <row r="323" spans="1:46" ht="14.45" customHeight="1" x14ac:dyDescent="0.2">
      <c r="A323" s="815">
        <f>+SUBTOTAL(3,$B$13:B323)</f>
        <v>156</v>
      </c>
      <c r="B323" s="815" t="s">
        <v>182</v>
      </c>
      <c r="C323" s="838" t="s">
        <v>231</v>
      </c>
      <c r="D323" s="819"/>
      <c r="E323" s="821">
        <v>1</v>
      </c>
      <c r="F323" s="822" t="s">
        <v>1936</v>
      </c>
      <c r="G323" s="821" t="s">
        <v>1778</v>
      </c>
      <c r="H323" s="821" t="s">
        <v>439</v>
      </c>
      <c r="I323" s="821" t="s">
        <v>1779</v>
      </c>
      <c r="J323" s="821" t="s">
        <v>1778</v>
      </c>
      <c r="K323" s="821" t="s">
        <v>439</v>
      </c>
      <c r="L323" s="821" t="s">
        <v>1779</v>
      </c>
      <c r="M323" s="821">
        <v>1</v>
      </c>
      <c r="N323" s="821" t="s">
        <v>1780</v>
      </c>
      <c r="O323" s="821" t="s">
        <v>1781</v>
      </c>
      <c r="P323" s="821">
        <v>1</v>
      </c>
      <c r="Q323" s="821">
        <v>1</v>
      </c>
      <c r="R323" s="821">
        <v>1</v>
      </c>
      <c r="S323" s="821">
        <v>1</v>
      </c>
      <c r="T323" s="821"/>
      <c r="U323" s="821"/>
      <c r="V323" s="805"/>
      <c r="W323" s="805"/>
      <c r="X323" s="805"/>
      <c r="Y323" s="805"/>
      <c r="Z323" s="805"/>
      <c r="AA323" s="821"/>
      <c r="AB323" s="821"/>
      <c r="AC323" s="802"/>
      <c r="AD323" s="802"/>
      <c r="AE323" s="802"/>
      <c r="AF323" s="802"/>
      <c r="AG323" s="802"/>
      <c r="AH323" s="802"/>
      <c r="AI323" s="802"/>
      <c r="AJ323" s="802"/>
      <c r="AK323" s="802"/>
      <c r="AL323" s="802"/>
      <c r="AM323" s="802"/>
      <c r="AN323" s="802"/>
      <c r="AO323" s="802"/>
      <c r="AP323" s="802"/>
      <c r="AR323" s="802" t="str">
        <f t="shared" si="176"/>
        <v>DA</v>
      </c>
      <c r="AS323" s="802" t="str">
        <f>+RIGHT(C323,1)</f>
        <v>0</v>
      </c>
      <c r="AT323" s="802" t="str">
        <f t="shared" si="179"/>
        <v>DA+0</v>
      </c>
    </row>
    <row r="324" spans="1:46" ht="14.45" customHeight="1" x14ac:dyDescent="0.2">
      <c r="A324" s="815"/>
      <c r="B324" s="815"/>
      <c r="C324" s="838"/>
      <c r="D324" s="819">
        <v>440.4</v>
      </c>
      <c r="E324" s="818"/>
      <c r="F324" s="818"/>
      <c r="G324" s="818"/>
      <c r="H324" s="818"/>
      <c r="I324" s="818"/>
      <c r="J324" s="818"/>
      <c r="K324" s="818"/>
      <c r="L324" s="818"/>
      <c r="M324" s="818"/>
      <c r="N324" s="805"/>
      <c r="O324" s="805"/>
      <c r="P324" s="805"/>
      <c r="Q324" s="818"/>
      <c r="R324" s="818"/>
      <c r="S324" s="818"/>
      <c r="T324" s="805"/>
      <c r="U324" s="805"/>
      <c r="V324" s="805">
        <f t="shared" ref="V324" si="232">+ROUND(D324/15,0)-1</f>
        <v>28</v>
      </c>
      <c r="W324" s="805"/>
      <c r="X324" s="805"/>
      <c r="Y324" s="805"/>
      <c r="Z324" s="805">
        <f t="shared" ref="Z324" si="233">V324+Y324</f>
        <v>28</v>
      </c>
      <c r="AA324" s="818"/>
      <c r="AB324" s="821"/>
      <c r="AR324" s="802" t="str">
        <f t="shared" si="176"/>
        <v/>
      </c>
    </row>
    <row r="325" spans="1:46" ht="14.45" customHeight="1" x14ac:dyDescent="0.2">
      <c r="A325" s="815">
        <f>+SUBTOTAL(3,$B$13:B325)</f>
        <v>157</v>
      </c>
      <c r="B325" s="820" t="s">
        <v>36</v>
      </c>
      <c r="C325" s="838" t="s">
        <v>242</v>
      </c>
      <c r="D325" s="819"/>
      <c r="E325" s="821">
        <v>1</v>
      </c>
      <c r="F325" s="822" t="s">
        <v>1937</v>
      </c>
      <c r="G325" s="821" t="s">
        <v>1778</v>
      </c>
      <c r="H325" s="821" t="s">
        <v>439</v>
      </c>
      <c r="I325" s="821" t="s">
        <v>1779</v>
      </c>
      <c r="J325" s="821" t="s">
        <v>1778</v>
      </c>
      <c r="K325" s="821" t="s">
        <v>439</v>
      </c>
      <c r="L325" s="821" t="s">
        <v>1779</v>
      </c>
      <c r="M325" s="821">
        <v>1</v>
      </c>
      <c r="N325" s="821" t="s">
        <v>1780</v>
      </c>
      <c r="O325" s="821" t="s">
        <v>1781</v>
      </c>
      <c r="P325" s="821">
        <v>1</v>
      </c>
      <c r="Q325" s="821">
        <v>1</v>
      </c>
      <c r="R325" s="821">
        <v>1</v>
      </c>
      <c r="S325" s="818"/>
      <c r="T325" s="821"/>
      <c r="U325" s="805"/>
      <c r="V325" s="805"/>
      <c r="W325" s="805"/>
      <c r="X325" s="805"/>
      <c r="Y325" s="805"/>
      <c r="Z325" s="805"/>
      <c r="AA325" s="818"/>
      <c r="AB325" s="821"/>
      <c r="AR325" s="802" t="str">
        <f t="shared" si="176"/>
        <v>DB</v>
      </c>
      <c r="AS325" s="802" t="str">
        <f>+RIGHT(C325,1)</f>
        <v>0</v>
      </c>
      <c r="AT325" s="802" t="str">
        <f t="shared" si="179"/>
        <v>DB+0</v>
      </c>
    </row>
    <row r="326" spans="1:46" ht="14.45" customHeight="1" x14ac:dyDescent="0.2">
      <c r="A326" s="815"/>
      <c r="B326" s="815"/>
      <c r="C326" s="838"/>
      <c r="D326" s="819">
        <v>391.4</v>
      </c>
      <c r="E326" s="818"/>
      <c r="F326" s="818"/>
      <c r="G326" s="818"/>
      <c r="H326" s="818"/>
      <c r="I326" s="818"/>
      <c r="J326" s="818"/>
      <c r="K326" s="818"/>
      <c r="L326" s="818"/>
      <c r="M326" s="818"/>
      <c r="N326" s="805"/>
      <c r="O326" s="805"/>
      <c r="P326" s="805"/>
      <c r="Q326" s="818"/>
      <c r="R326" s="818"/>
      <c r="S326" s="818"/>
      <c r="T326" s="805"/>
      <c r="U326" s="805"/>
      <c r="V326" s="805">
        <f t="shared" ref="V326" si="234">+ROUND(D326/15,0)-1</f>
        <v>25</v>
      </c>
      <c r="W326" s="805"/>
      <c r="X326" s="805"/>
      <c r="Y326" s="805"/>
      <c r="Z326" s="805">
        <f t="shared" ref="Z326" si="235">V326+Y326</f>
        <v>25</v>
      </c>
      <c r="AA326" s="818"/>
      <c r="AB326" s="821"/>
      <c r="AR326" s="802" t="str">
        <f t="shared" si="176"/>
        <v/>
      </c>
    </row>
    <row r="327" spans="1:46" ht="14.45" customHeight="1" x14ac:dyDescent="0.2">
      <c r="A327" s="815">
        <f>+SUBTOTAL(3,$B$13:B327)</f>
        <v>158</v>
      </c>
      <c r="B327" s="815" t="s">
        <v>58</v>
      </c>
      <c r="C327" s="838" t="s">
        <v>231</v>
      </c>
      <c r="D327" s="819"/>
      <c r="E327" s="821">
        <v>1</v>
      </c>
      <c r="F327" s="822" t="s">
        <v>1938</v>
      </c>
      <c r="G327" s="821" t="s">
        <v>1778</v>
      </c>
      <c r="H327" s="821" t="s">
        <v>439</v>
      </c>
      <c r="I327" s="821" t="s">
        <v>1779</v>
      </c>
      <c r="J327" s="821" t="s">
        <v>1778</v>
      </c>
      <c r="K327" s="821" t="s">
        <v>439</v>
      </c>
      <c r="L327" s="821" t="s">
        <v>1779</v>
      </c>
      <c r="M327" s="821">
        <v>1</v>
      </c>
      <c r="N327" s="821" t="s">
        <v>1780</v>
      </c>
      <c r="O327" s="821" t="s">
        <v>1781</v>
      </c>
      <c r="P327" s="821">
        <v>1</v>
      </c>
      <c r="Q327" s="821">
        <v>1</v>
      </c>
      <c r="R327" s="821">
        <v>1</v>
      </c>
      <c r="S327" s="821">
        <v>1</v>
      </c>
      <c r="T327" s="821"/>
      <c r="U327" s="821"/>
      <c r="V327" s="805"/>
      <c r="W327" s="805"/>
      <c r="X327" s="805"/>
      <c r="Y327" s="805"/>
      <c r="Z327" s="805"/>
      <c r="AA327" s="821"/>
      <c r="AB327" s="821"/>
      <c r="AC327" s="802"/>
      <c r="AD327" s="802"/>
      <c r="AE327" s="802"/>
      <c r="AF327" s="802"/>
      <c r="AG327" s="802"/>
      <c r="AH327" s="802"/>
      <c r="AI327" s="802"/>
      <c r="AJ327" s="802"/>
      <c r="AK327" s="802"/>
      <c r="AL327" s="802"/>
      <c r="AM327" s="802"/>
      <c r="AN327" s="802"/>
      <c r="AO327" s="802"/>
      <c r="AP327" s="802"/>
      <c r="AR327" s="802" t="str">
        <f t="shared" si="176"/>
        <v>DA</v>
      </c>
      <c r="AS327" s="802" t="str">
        <f>+RIGHT(C327,1)</f>
        <v>0</v>
      </c>
      <c r="AT327" s="802" t="str">
        <f t="shared" si="179"/>
        <v>DA+0</v>
      </c>
    </row>
    <row r="328" spans="1:46" ht="14.45" customHeight="1" x14ac:dyDescent="0.2">
      <c r="A328" s="815"/>
      <c r="B328" s="815"/>
      <c r="C328" s="838"/>
      <c r="D328" s="819">
        <v>406.5</v>
      </c>
      <c r="E328" s="818"/>
      <c r="F328" s="818"/>
      <c r="G328" s="818"/>
      <c r="H328" s="818"/>
      <c r="I328" s="818"/>
      <c r="J328" s="818"/>
      <c r="K328" s="818"/>
      <c r="L328" s="818"/>
      <c r="M328" s="818"/>
      <c r="N328" s="805"/>
      <c r="O328" s="805"/>
      <c r="P328" s="805"/>
      <c r="Q328" s="818"/>
      <c r="R328" s="818"/>
      <c r="S328" s="818"/>
      <c r="T328" s="805"/>
      <c r="U328" s="805"/>
      <c r="V328" s="805">
        <f t="shared" ref="V328" si="236">+ROUND(D328/15,0)-1</f>
        <v>26</v>
      </c>
      <c r="W328" s="805"/>
      <c r="X328" s="805"/>
      <c r="Y328" s="805"/>
      <c r="Z328" s="805">
        <f t="shared" ref="Z328" si="237">V328+Y328</f>
        <v>26</v>
      </c>
      <c r="AA328" s="818"/>
      <c r="AB328" s="821"/>
      <c r="AR328" s="802" t="str">
        <f t="shared" si="176"/>
        <v/>
      </c>
    </row>
    <row r="329" spans="1:46" ht="14.45" customHeight="1" x14ac:dyDescent="0.2">
      <c r="A329" s="815">
        <f>+SUBTOTAL(3,$B$13:B329)</f>
        <v>159</v>
      </c>
      <c r="B329" s="815" t="s">
        <v>59</v>
      </c>
      <c r="C329" s="838" t="s">
        <v>20</v>
      </c>
      <c r="D329" s="819"/>
      <c r="E329" s="821">
        <v>1</v>
      </c>
      <c r="F329" s="822" t="s">
        <v>1939</v>
      </c>
      <c r="G329" s="821" t="s">
        <v>1778</v>
      </c>
      <c r="H329" s="821" t="s">
        <v>439</v>
      </c>
      <c r="I329" s="821" t="s">
        <v>1779</v>
      </c>
      <c r="J329" s="821" t="s">
        <v>1778</v>
      </c>
      <c r="K329" s="821" t="s">
        <v>439</v>
      </c>
      <c r="L329" s="821" t="s">
        <v>1779</v>
      </c>
      <c r="M329" s="821">
        <v>1</v>
      </c>
      <c r="N329" s="821" t="s">
        <v>1780</v>
      </c>
      <c r="O329" s="821" t="s">
        <v>1781</v>
      </c>
      <c r="P329" s="821">
        <v>1</v>
      </c>
      <c r="Q329" s="821">
        <v>1</v>
      </c>
      <c r="R329" s="821">
        <v>1</v>
      </c>
      <c r="S329" s="821">
        <v>1</v>
      </c>
      <c r="T329" s="821"/>
      <c r="U329" s="821"/>
      <c r="V329" s="805"/>
      <c r="W329" s="805"/>
      <c r="X329" s="805"/>
      <c r="Y329" s="805"/>
      <c r="Z329" s="805"/>
      <c r="AA329" s="821"/>
      <c r="AB329" s="821"/>
      <c r="AC329" s="802"/>
      <c r="AD329" s="802"/>
      <c r="AE329" s="802"/>
      <c r="AF329" s="802"/>
      <c r="AG329" s="802"/>
      <c r="AH329" s="802"/>
      <c r="AI329" s="802"/>
      <c r="AJ329" s="802"/>
      <c r="AK329" s="802"/>
      <c r="AL329" s="802"/>
      <c r="AM329" s="802"/>
      <c r="AN329" s="802"/>
      <c r="AO329" s="802"/>
      <c r="AP329" s="802"/>
      <c r="AR329" s="802" t="str">
        <f t="shared" si="176"/>
        <v>DA</v>
      </c>
      <c r="AS329" s="802" t="str">
        <f>+RIGHT(C329,1)</f>
        <v>3</v>
      </c>
      <c r="AT329" s="802" t="str">
        <f t="shared" si="179"/>
        <v>DA+3</v>
      </c>
    </row>
    <row r="330" spans="1:46" ht="14.45" customHeight="1" x14ac:dyDescent="0.2">
      <c r="A330" s="815"/>
      <c r="B330" s="815"/>
      <c r="C330" s="838"/>
      <c r="D330" s="819">
        <v>418</v>
      </c>
      <c r="E330" s="818"/>
      <c r="F330" s="818"/>
      <c r="G330" s="818"/>
      <c r="H330" s="818"/>
      <c r="I330" s="818"/>
      <c r="J330" s="818"/>
      <c r="K330" s="818"/>
      <c r="L330" s="818"/>
      <c r="M330" s="818"/>
      <c r="N330" s="805"/>
      <c r="O330" s="805"/>
      <c r="P330" s="805"/>
      <c r="Q330" s="818"/>
      <c r="R330" s="818"/>
      <c r="S330" s="818"/>
      <c r="T330" s="805"/>
      <c r="U330" s="805"/>
      <c r="V330" s="805">
        <f t="shared" ref="V330" si="238">+ROUND(D330/15,0)-1</f>
        <v>27</v>
      </c>
      <c r="W330" s="805"/>
      <c r="X330" s="805"/>
      <c r="Y330" s="805"/>
      <c r="Z330" s="805">
        <f t="shared" ref="Z330" si="239">V330+Y330</f>
        <v>27</v>
      </c>
      <c r="AA330" s="818"/>
      <c r="AB330" s="821"/>
      <c r="AR330" s="802" t="str">
        <f t="shared" si="176"/>
        <v/>
      </c>
    </row>
    <row r="331" spans="1:46" ht="14.45" customHeight="1" x14ac:dyDescent="0.2">
      <c r="A331" s="815">
        <f>+SUBTOTAL(3,$B$13:B331)</f>
        <v>160</v>
      </c>
      <c r="B331" s="815" t="s">
        <v>60</v>
      </c>
      <c r="C331" s="838" t="s">
        <v>231</v>
      </c>
      <c r="D331" s="819"/>
      <c r="E331" s="821">
        <v>1</v>
      </c>
      <c r="F331" s="822" t="s">
        <v>1940</v>
      </c>
      <c r="G331" s="821" t="s">
        <v>1778</v>
      </c>
      <c r="H331" s="821" t="s">
        <v>439</v>
      </c>
      <c r="I331" s="821" t="s">
        <v>1779</v>
      </c>
      <c r="J331" s="821" t="s">
        <v>1778</v>
      </c>
      <c r="K331" s="821" t="s">
        <v>439</v>
      </c>
      <c r="L331" s="821" t="s">
        <v>1779</v>
      </c>
      <c r="M331" s="821">
        <v>1</v>
      </c>
      <c r="N331" s="821" t="s">
        <v>1780</v>
      </c>
      <c r="O331" s="821" t="s">
        <v>1781</v>
      </c>
      <c r="P331" s="821">
        <v>1</v>
      </c>
      <c r="Q331" s="821">
        <v>1</v>
      </c>
      <c r="R331" s="821">
        <v>1</v>
      </c>
      <c r="S331" s="821">
        <v>1</v>
      </c>
      <c r="T331" s="821"/>
      <c r="U331" s="821"/>
      <c r="V331" s="805"/>
      <c r="W331" s="805"/>
      <c r="X331" s="805"/>
      <c r="Y331" s="805"/>
      <c r="Z331" s="805"/>
      <c r="AA331" s="821"/>
      <c r="AB331" s="821"/>
      <c r="AC331" s="802"/>
      <c r="AD331" s="802"/>
      <c r="AE331" s="802"/>
      <c r="AF331" s="802"/>
      <c r="AG331" s="802"/>
      <c r="AH331" s="802"/>
      <c r="AI331" s="802"/>
      <c r="AJ331" s="802"/>
      <c r="AK331" s="802"/>
      <c r="AL331" s="802"/>
      <c r="AM331" s="802"/>
      <c r="AN331" s="802"/>
      <c r="AO331" s="802"/>
      <c r="AP331" s="802"/>
      <c r="AR331" s="802" t="str">
        <f t="shared" si="176"/>
        <v>DA</v>
      </c>
      <c r="AS331" s="802" t="str">
        <f>+RIGHT(C331,1)</f>
        <v>0</v>
      </c>
      <c r="AT331" s="802" t="str">
        <f t="shared" si="179"/>
        <v>DA+0</v>
      </c>
    </row>
    <row r="332" spans="1:46" ht="14.45" customHeight="1" x14ac:dyDescent="0.2">
      <c r="A332" s="815"/>
      <c r="B332" s="815"/>
      <c r="C332" s="838"/>
      <c r="D332" s="819">
        <v>422.6</v>
      </c>
      <c r="E332" s="818"/>
      <c r="F332" s="818"/>
      <c r="G332" s="818"/>
      <c r="H332" s="818"/>
      <c r="I332" s="818"/>
      <c r="J332" s="818"/>
      <c r="K332" s="818"/>
      <c r="L332" s="818"/>
      <c r="M332" s="818"/>
      <c r="N332" s="805"/>
      <c r="O332" s="805"/>
      <c r="P332" s="805"/>
      <c r="Q332" s="818"/>
      <c r="R332" s="818"/>
      <c r="S332" s="818"/>
      <c r="T332" s="805"/>
      <c r="U332" s="805"/>
      <c r="V332" s="805">
        <f t="shared" ref="V332" si="240">+ROUND(D332/15,0)-1</f>
        <v>27</v>
      </c>
      <c r="W332" s="805"/>
      <c r="X332" s="805"/>
      <c r="Y332" s="805"/>
      <c r="Z332" s="805">
        <f t="shared" ref="Z332" si="241">V332+Y332</f>
        <v>27</v>
      </c>
      <c r="AA332" s="818"/>
      <c r="AB332" s="821"/>
      <c r="AR332" s="802" t="str">
        <f t="shared" si="176"/>
        <v/>
      </c>
    </row>
    <row r="333" spans="1:46" ht="14.45" customHeight="1" x14ac:dyDescent="0.2">
      <c r="A333" s="815">
        <f>+SUBTOTAL(3,$B$13:B333)</f>
        <v>161</v>
      </c>
      <c r="B333" s="815" t="s">
        <v>61</v>
      </c>
      <c r="C333" s="838" t="s">
        <v>232</v>
      </c>
      <c r="D333" s="819"/>
      <c r="E333" s="821">
        <v>1</v>
      </c>
      <c r="F333" s="822" t="s">
        <v>1941</v>
      </c>
      <c r="G333" s="821" t="s">
        <v>1778</v>
      </c>
      <c r="H333" s="821" t="s">
        <v>439</v>
      </c>
      <c r="I333" s="821" t="s">
        <v>1779</v>
      </c>
      <c r="J333" s="821" t="s">
        <v>1778</v>
      </c>
      <c r="K333" s="821" t="s">
        <v>439</v>
      </c>
      <c r="L333" s="821" t="s">
        <v>1779</v>
      </c>
      <c r="M333" s="821">
        <v>1</v>
      </c>
      <c r="N333" s="821" t="s">
        <v>1780</v>
      </c>
      <c r="O333" s="821" t="s">
        <v>1781</v>
      </c>
      <c r="P333" s="821">
        <v>1</v>
      </c>
      <c r="Q333" s="821">
        <v>1</v>
      </c>
      <c r="R333" s="821">
        <v>1</v>
      </c>
      <c r="S333" s="821">
        <v>1</v>
      </c>
      <c r="T333" s="821"/>
      <c r="U333" s="821"/>
      <c r="V333" s="805"/>
      <c r="W333" s="805"/>
      <c r="X333" s="805"/>
      <c r="Y333" s="805"/>
      <c r="Z333" s="805"/>
      <c r="AA333" s="821"/>
      <c r="AB333" s="821"/>
      <c r="AC333" s="802"/>
      <c r="AD333" s="802"/>
      <c r="AE333" s="802"/>
      <c r="AF333" s="802"/>
      <c r="AG333" s="802"/>
      <c r="AH333" s="802"/>
      <c r="AI333" s="802"/>
      <c r="AJ333" s="802"/>
      <c r="AK333" s="802"/>
      <c r="AL333" s="802"/>
      <c r="AM333" s="802"/>
      <c r="AN333" s="802"/>
      <c r="AO333" s="802"/>
      <c r="AP333" s="802"/>
      <c r="AR333" s="802" t="str">
        <f t="shared" ref="AR333:AR396" si="242">+LEFT(C333,2)</f>
        <v>DA</v>
      </c>
      <c r="AS333" s="802" t="str">
        <f>+RIGHT(C333,1)</f>
        <v>6</v>
      </c>
      <c r="AT333" s="802" t="str">
        <f t="shared" si="179"/>
        <v>DA+6</v>
      </c>
    </row>
    <row r="334" spans="1:46" ht="14.45" customHeight="1" x14ac:dyDescent="0.2">
      <c r="A334" s="815"/>
      <c r="B334" s="815"/>
      <c r="C334" s="838"/>
      <c r="D334" s="819">
        <v>410</v>
      </c>
      <c r="E334" s="818"/>
      <c r="F334" s="818"/>
      <c r="G334" s="818"/>
      <c r="H334" s="818"/>
      <c r="I334" s="818"/>
      <c r="J334" s="818"/>
      <c r="K334" s="818"/>
      <c r="L334" s="818"/>
      <c r="M334" s="818"/>
      <c r="N334" s="805"/>
      <c r="O334" s="805"/>
      <c r="P334" s="805"/>
      <c r="Q334" s="818"/>
      <c r="R334" s="818"/>
      <c r="S334" s="818"/>
      <c r="T334" s="805"/>
      <c r="U334" s="805"/>
      <c r="V334" s="805">
        <f t="shared" ref="V334" si="243">+ROUND(D334/15,0)-1</f>
        <v>26</v>
      </c>
      <c r="W334" s="805"/>
      <c r="X334" s="805"/>
      <c r="Y334" s="805"/>
      <c r="Z334" s="805">
        <f t="shared" ref="Z334" si="244">V334+Y334</f>
        <v>26</v>
      </c>
      <c r="AA334" s="818"/>
      <c r="AB334" s="821"/>
      <c r="AR334" s="802" t="str">
        <f t="shared" si="242"/>
        <v/>
      </c>
    </row>
    <row r="335" spans="1:46" ht="14.45" customHeight="1" x14ac:dyDescent="0.2">
      <c r="A335" s="815">
        <f>+SUBTOTAL(3,$B$13:B335)</f>
        <v>162</v>
      </c>
      <c r="B335" s="815" t="s">
        <v>62</v>
      </c>
      <c r="C335" s="838" t="s">
        <v>232</v>
      </c>
      <c r="D335" s="819"/>
      <c r="E335" s="821">
        <v>1</v>
      </c>
      <c r="F335" s="822" t="s">
        <v>1942</v>
      </c>
      <c r="G335" s="821" t="s">
        <v>1778</v>
      </c>
      <c r="H335" s="821" t="s">
        <v>439</v>
      </c>
      <c r="I335" s="821" t="s">
        <v>1779</v>
      </c>
      <c r="J335" s="821" t="s">
        <v>1778</v>
      </c>
      <c r="K335" s="821" t="s">
        <v>439</v>
      </c>
      <c r="L335" s="821" t="s">
        <v>1779</v>
      </c>
      <c r="M335" s="821">
        <v>1</v>
      </c>
      <c r="N335" s="821" t="s">
        <v>1780</v>
      </c>
      <c r="O335" s="821" t="s">
        <v>1781</v>
      </c>
      <c r="P335" s="821">
        <v>1</v>
      </c>
      <c r="Q335" s="821">
        <v>1</v>
      </c>
      <c r="R335" s="821">
        <v>1</v>
      </c>
      <c r="S335" s="821">
        <v>1</v>
      </c>
      <c r="T335" s="821"/>
      <c r="U335" s="821"/>
      <c r="V335" s="805"/>
      <c r="W335" s="805"/>
      <c r="X335" s="805"/>
      <c r="Y335" s="805"/>
      <c r="Z335" s="805"/>
      <c r="AA335" s="821"/>
      <c r="AB335" s="821"/>
      <c r="AC335" s="802"/>
      <c r="AD335" s="802"/>
      <c r="AE335" s="802"/>
      <c r="AF335" s="802"/>
      <c r="AG335" s="802"/>
      <c r="AH335" s="802"/>
      <c r="AI335" s="802"/>
      <c r="AJ335" s="802"/>
      <c r="AK335" s="802"/>
      <c r="AL335" s="802"/>
      <c r="AM335" s="802"/>
      <c r="AN335" s="802"/>
      <c r="AO335" s="802"/>
      <c r="AP335" s="802"/>
      <c r="AR335" s="802" t="str">
        <f t="shared" si="242"/>
        <v>DA</v>
      </c>
      <c r="AS335" s="802" t="str">
        <f>+RIGHT(C335,1)</f>
        <v>6</v>
      </c>
      <c r="AT335" s="802" t="str">
        <f t="shared" ref="AT335:AT397" si="245">+CONCATENATE(AR335,"+",AS335)</f>
        <v>DA+6</v>
      </c>
    </row>
    <row r="336" spans="1:46" ht="14.45" customHeight="1" x14ac:dyDescent="0.2">
      <c r="A336" s="815"/>
      <c r="B336" s="815"/>
      <c r="C336" s="838"/>
      <c r="D336" s="819">
        <v>363.4</v>
      </c>
      <c r="E336" s="818"/>
      <c r="F336" s="818"/>
      <c r="G336" s="818"/>
      <c r="H336" s="818"/>
      <c r="I336" s="818"/>
      <c r="J336" s="818"/>
      <c r="K336" s="818"/>
      <c r="L336" s="818"/>
      <c r="M336" s="818"/>
      <c r="N336" s="805"/>
      <c r="O336" s="805"/>
      <c r="P336" s="805"/>
      <c r="Q336" s="818"/>
      <c r="R336" s="818"/>
      <c r="S336" s="818"/>
      <c r="T336" s="805"/>
      <c r="U336" s="805"/>
      <c r="V336" s="805">
        <f t="shared" ref="V336" si="246">+ROUND(D336/15,0)-1</f>
        <v>23</v>
      </c>
      <c r="W336" s="805"/>
      <c r="X336" s="805"/>
      <c r="Y336" s="805"/>
      <c r="Z336" s="805">
        <f t="shared" ref="Z336" si="247">V336+Y336</f>
        <v>23</v>
      </c>
      <c r="AA336" s="818"/>
      <c r="AB336" s="821"/>
      <c r="AR336" s="802" t="str">
        <f t="shared" si="242"/>
        <v/>
      </c>
    </row>
    <row r="337" spans="1:46" ht="14.45" customHeight="1" x14ac:dyDescent="0.2">
      <c r="A337" s="815">
        <f>+SUBTOTAL(3,$B$13:B337)</f>
        <v>163</v>
      </c>
      <c r="B337" s="815" t="s">
        <v>183</v>
      </c>
      <c r="C337" s="838" t="s">
        <v>232</v>
      </c>
      <c r="D337" s="819"/>
      <c r="E337" s="821">
        <v>1</v>
      </c>
      <c r="F337" s="822" t="s">
        <v>1943</v>
      </c>
      <c r="G337" s="821" t="s">
        <v>1778</v>
      </c>
      <c r="H337" s="821" t="s">
        <v>439</v>
      </c>
      <c r="I337" s="821" t="s">
        <v>1779</v>
      </c>
      <c r="J337" s="821" t="s">
        <v>1778</v>
      </c>
      <c r="K337" s="821" t="s">
        <v>439</v>
      </c>
      <c r="L337" s="821" t="s">
        <v>1779</v>
      </c>
      <c r="M337" s="821">
        <v>1</v>
      </c>
      <c r="N337" s="821" t="s">
        <v>1780</v>
      </c>
      <c r="O337" s="821" t="s">
        <v>1781</v>
      </c>
      <c r="P337" s="821">
        <v>1</v>
      </c>
      <c r="Q337" s="821">
        <v>1</v>
      </c>
      <c r="R337" s="821">
        <v>1</v>
      </c>
      <c r="S337" s="821">
        <v>1</v>
      </c>
      <c r="T337" s="821"/>
      <c r="U337" s="821"/>
      <c r="V337" s="805"/>
      <c r="W337" s="805"/>
      <c r="X337" s="805"/>
      <c r="Y337" s="805"/>
      <c r="Z337" s="805"/>
      <c r="AA337" s="821"/>
      <c r="AB337" s="821"/>
      <c r="AC337" s="802"/>
      <c r="AD337" s="802"/>
      <c r="AE337" s="802"/>
      <c r="AF337" s="802"/>
      <c r="AG337" s="802"/>
      <c r="AH337" s="802"/>
      <c r="AI337" s="802"/>
      <c r="AJ337" s="802"/>
      <c r="AK337" s="802"/>
      <c r="AL337" s="802"/>
      <c r="AM337" s="802"/>
      <c r="AN337" s="802"/>
      <c r="AO337" s="802"/>
      <c r="AP337" s="802"/>
      <c r="AR337" s="802" t="str">
        <f t="shared" si="242"/>
        <v>DA</v>
      </c>
      <c r="AS337" s="802" t="str">
        <f>+RIGHT(C337,1)</f>
        <v>6</v>
      </c>
      <c r="AT337" s="802" t="str">
        <f t="shared" si="245"/>
        <v>DA+6</v>
      </c>
    </row>
    <row r="338" spans="1:46" ht="14.45" customHeight="1" x14ac:dyDescent="0.2">
      <c r="A338" s="815"/>
      <c r="B338" s="815"/>
      <c r="C338" s="838"/>
      <c r="D338" s="819">
        <v>421.9</v>
      </c>
      <c r="E338" s="818"/>
      <c r="F338" s="818"/>
      <c r="G338" s="818"/>
      <c r="H338" s="818"/>
      <c r="I338" s="818"/>
      <c r="J338" s="818"/>
      <c r="K338" s="818"/>
      <c r="L338" s="818"/>
      <c r="M338" s="818"/>
      <c r="N338" s="805"/>
      <c r="O338" s="805"/>
      <c r="P338" s="805"/>
      <c r="Q338" s="818"/>
      <c r="R338" s="818"/>
      <c r="S338" s="818"/>
      <c r="T338" s="805"/>
      <c r="U338" s="805"/>
      <c r="V338" s="805">
        <f t="shared" ref="V338" si="248">+ROUND(D338/15,0)-1</f>
        <v>27</v>
      </c>
      <c r="W338" s="805"/>
      <c r="X338" s="805"/>
      <c r="Y338" s="805"/>
      <c r="Z338" s="805">
        <f t="shared" ref="Z338" si="249">V338+Y338</f>
        <v>27</v>
      </c>
      <c r="AA338" s="818"/>
      <c r="AB338" s="821"/>
      <c r="AR338" s="802" t="str">
        <f t="shared" si="242"/>
        <v/>
      </c>
    </row>
    <row r="339" spans="1:46" ht="14.45" customHeight="1" x14ac:dyDescent="0.2">
      <c r="A339" s="815">
        <f>+SUBTOTAL(3,$B$13:B339)</f>
        <v>164</v>
      </c>
      <c r="B339" s="815" t="s">
        <v>184</v>
      </c>
      <c r="C339" s="838" t="s">
        <v>231</v>
      </c>
      <c r="D339" s="819"/>
      <c r="E339" s="821">
        <v>1</v>
      </c>
      <c r="F339" s="822" t="s">
        <v>1944</v>
      </c>
      <c r="G339" s="821" t="s">
        <v>1778</v>
      </c>
      <c r="H339" s="821" t="s">
        <v>439</v>
      </c>
      <c r="I339" s="821" t="s">
        <v>1779</v>
      </c>
      <c r="J339" s="821" t="s">
        <v>1778</v>
      </c>
      <c r="K339" s="821" t="s">
        <v>439</v>
      </c>
      <c r="L339" s="821" t="s">
        <v>1779</v>
      </c>
      <c r="M339" s="821">
        <v>1</v>
      </c>
      <c r="N339" s="821" t="s">
        <v>1780</v>
      </c>
      <c r="O339" s="821" t="s">
        <v>1781</v>
      </c>
      <c r="P339" s="821">
        <v>1</v>
      </c>
      <c r="Q339" s="821">
        <v>1</v>
      </c>
      <c r="R339" s="821">
        <v>1</v>
      </c>
      <c r="S339" s="821">
        <v>1</v>
      </c>
      <c r="T339" s="821"/>
      <c r="U339" s="821"/>
      <c r="V339" s="805"/>
      <c r="W339" s="805"/>
      <c r="X339" s="805"/>
      <c r="Y339" s="805"/>
      <c r="Z339" s="805"/>
      <c r="AA339" s="821"/>
      <c r="AB339" s="821"/>
      <c r="AC339" s="802"/>
      <c r="AD339" s="802"/>
      <c r="AE339" s="802"/>
      <c r="AF339" s="802"/>
      <c r="AG339" s="802"/>
      <c r="AH339" s="802"/>
      <c r="AI339" s="802"/>
      <c r="AJ339" s="802"/>
      <c r="AK339" s="802"/>
      <c r="AL339" s="802"/>
      <c r="AM339" s="802"/>
      <c r="AN339" s="802"/>
      <c r="AO339" s="802"/>
      <c r="AP339" s="802"/>
      <c r="AR339" s="802" t="str">
        <f t="shared" si="242"/>
        <v>DA</v>
      </c>
      <c r="AS339" s="802" t="str">
        <f>+RIGHT(C339,1)</f>
        <v>0</v>
      </c>
      <c r="AT339" s="802" t="str">
        <f t="shared" si="245"/>
        <v>DA+0</v>
      </c>
    </row>
    <row r="340" spans="1:46" ht="14.45" customHeight="1" x14ac:dyDescent="0.2">
      <c r="A340" s="815"/>
      <c r="B340" s="815"/>
      <c r="C340" s="838"/>
      <c r="D340" s="819">
        <v>416.7</v>
      </c>
      <c r="E340" s="818"/>
      <c r="F340" s="818"/>
      <c r="G340" s="818"/>
      <c r="H340" s="818"/>
      <c r="I340" s="818"/>
      <c r="J340" s="818"/>
      <c r="K340" s="818"/>
      <c r="L340" s="818"/>
      <c r="M340" s="818"/>
      <c r="N340" s="805"/>
      <c r="O340" s="805"/>
      <c r="P340" s="805"/>
      <c r="Q340" s="818"/>
      <c r="R340" s="818"/>
      <c r="S340" s="818"/>
      <c r="T340" s="805"/>
      <c r="U340" s="805"/>
      <c r="V340" s="805">
        <f t="shared" ref="V340" si="250">+ROUND(D340/15,0)-1</f>
        <v>27</v>
      </c>
      <c r="W340" s="805"/>
      <c r="X340" s="805"/>
      <c r="Y340" s="805"/>
      <c r="Z340" s="805">
        <f t="shared" ref="Z340" si="251">V340+Y340</f>
        <v>27</v>
      </c>
      <c r="AA340" s="818"/>
      <c r="AB340" s="821"/>
      <c r="AR340" s="802" t="str">
        <f t="shared" si="242"/>
        <v/>
      </c>
    </row>
    <row r="341" spans="1:46" ht="14.45" customHeight="1" x14ac:dyDescent="0.2">
      <c r="A341" s="815">
        <f>+SUBTOTAL(3,$B$13:B341)</f>
        <v>165</v>
      </c>
      <c r="B341" s="815" t="s">
        <v>185</v>
      </c>
      <c r="C341" s="838" t="s">
        <v>232</v>
      </c>
      <c r="D341" s="819"/>
      <c r="E341" s="821">
        <v>1</v>
      </c>
      <c r="F341" s="822" t="s">
        <v>1945</v>
      </c>
      <c r="G341" s="821" t="s">
        <v>1778</v>
      </c>
      <c r="H341" s="821" t="s">
        <v>439</v>
      </c>
      <c r="I341" s="821" t="s">
        <v>1779</v>
      </c>
      <c r="J341" s="821" t="s">
        <v>1778</v>
      </c>
      <c r="K341" s="821" t="s">
        <v>439</v>
      </c>
      <c r="L341" s="821" t="s">
        <v>1779</v>
      </c>
      <c r="M341" s="821">
        <v>1</v>
      </c>
      <c r="N341" s="821" t="s">
        <v>1780</v>
      </c>
      <c r="O341" s="821" t="s">
        <v>1781</v>
      </c>
      <c r="P341" s="821">
        <v>1</v>
      </c>
      <c r="Q341" s="821">
        <v>1</v>
      </c>
      <c r="R341" s="821">
        <v>1</v>
      </c>
      <c r="S341" s="821">
        <v>1</v>
      </c>
      <c r="T341" s="821"/>
      <c r="U341" s="821"/>
      <c r="V341" s="805"/>
      <c r="W341" s="805"/>
      <c r="X341" s="805"/>
      <c r="Y341" s="805"/>
      <c r="Z341" s="805"/>
      <c r="AA341" s="821"/>
      <c r="AB341" s="821"/>
      <c r="AC341" s="802"/>
      <c r="AD341" s="802"/>
      <c r="AE341" s="802"/>
      <c r="AF341" s="802"/>
      <c r="AG341" s="802"/>
      <c r="AH341" s="802"/>
      <c r="AI341" s="802"/>
      <c r="AJ341" s="802"/>
      <c r="AK341" s="802"/>
      <c r="AL341" s="802"/>
      <c r="AM341" s="802"/>
      <c r="AN341" s="802"/>
      <c r="AO341" s="802"/>
      <c r="AP341" s="802"/>
      <c r="AR341" s="802" t="str">
        <f t="shared" si="242"/>
        <v>DA</v>
      </c>
      <c r="AS341" s="802" t="str">
        <f>+RIGHT(C341,1)</f>
        <v>6</v>
      </c>
      <c r="AT341" s="802" t="str">
        <f t="shared" si="245"/>
        <v>DA+6</v>
      </c>
    </row>
    <row r="342" spans="1:46" ht="14.45" customHeight="1" x14ac:dyDescent="0.2">
      <c r="A342" s="815"/>
      <c r="B342" s="815"/>
      <c r="C342" s="838"/>
      <c r="D342" s="819">
        <v>413.8</v>
      </c>
      <c r="E342" s="818"/>
      <c r="F342" s="818"/>
      <c r="G342" s="818"/>
      <c r="H342" s="818"/>
      <c r="I342" s="818"/>
      <c r="J342" s="818"/>
      <c r="K342" s="818"/>
      <c r="L342" s="818"/>
      <c r="M342" s="818"/>
      <c r="N342" s="805"/>
      <c r="O342" s="805"/>
      <c r="P342" s="805"/>
      <c r="Q342" s="818"/>
      <c r="R342" s="818"/>
      <c r="S342" s="818"/>
      <c r="T342" s="805"/>
      <c r="U342" s="805"/>
      <c r="V342" s="805">
        <f t="shared" ref="V342" si="252">+ROUND(D342/15,0)-1</f>
        <v>27</v>
      </c>
      <c r="W342" s="805"/>
      <c r="X342" s="805"/>
      <c r="Y342" s="805"/>
      <c r="Z342" s="805">
        <f t="shared" ref="Z342" si="253">V342+Y342</f>
        <v>27</v>
      </c>
      <c r="AA342" s="818"/>
      <c r="AB342" s="821"/>
      <c r="AR342" s="802" t="str">
        <f t="shared" si="242"/>
        <v/>
      </c>
    </row>
    <row r="343" spans="1:46" ht="14.45" customHeight="1" x14ac:dyDescent="0.2">
      <c r="A343" s="815">
        <f>+SUBTOTAL(3,$B$13:B343)</f>
        <v>166</v>
      </c>
      <c r="B343" s="820" t="s">
        <v>63</v>
      </c>
      <c r="C343" s="838" t="s">
        <v>239</v>
      </c>
      <c r="D343" s="819"/>
      <c r="E343" s="821">
        <v>1</v>
      </c>
      <c r="F343" s="822" t="s">
        <v>1946</v>
      </c>
      <c r="G343" s="821" t="s">
        <v>1778</v>
      </c>
      <c r="H343" s="821" t="s">
        <v>439</v>
      </c>
      <c r="I343" s="821" t="s">
        <v>1779</v>
      </c>
      <c r="J343" s="821" t="s">
        <v>1778</v>
      </c>
      <c r="K343" s="821" t="s">
        <v>439</v>
      </c>
      <c r="L343" s="821" t="s">
        <v>1779</v>
      </c>
      <c r="M343" s="821">
        <v>1</v>
      </c>
      <c r="N343" s="821" t="s">
        <v>1780</v>
      </c>
      <c r="O343" s="821" t="s">
        <v>1781</v>
      </c>
      <c r="P343" s="821">
        <v>1</v>
      </c>
      <c r="Q343" s="821">
        <v>1</v>
      </c>
      <c r="R343" s="821">
        <v>1</v>
      </c>
      <c r="S343" s="818"/>
      <c r="T343" s="821"/>
      <c r="U343" s="805"/>
      <c r="V343" s="805"/>
      <c r="W343" s="805"/>
      <c r="X343" s="805"/>
      <c r="Y343" s="805"/>
      <c r="Z343" s="805"/>
      <c r="AA343" s="818"/>
      <c r="AB343" s="821"/>
      <c r="AR343" s="802" t="str">
        <f t="shared" si="242"/>
        <v>DC</v>
      </c>
      <c r="AS343" s="802" t="str">
        <f>+RIGHT(C343,1)</f>
        <v>0</v>
      </c>
      <c r="AT343" s="802" t="str">
        <f t="shared" si="245"/>
        <v>DC+0</v>
      </c>
    </row>
    <row r="344" spans="1:46" ht="14.45" customHeight="1" x14ac:dyDescent="0.2">
      <c r="A344" s="815"/>
      <c r="B344" s="815"/>
      <c r="C344" s="838"/>
      <c r="D344" s="819">
        <v>399.8</v>
      </c>
      <c r="E344" s="818"/>
      <c r="F344" s="818"/>
      <c r="G344" s="818"/>
      <c r="H344" s="818"/>
      <c r="I344" s="818"/>
      <c r="J344" s="818"/>
      <c r="K344" s="818"/>
      <c r="L344" s="818"/>
      <c r="M344" s="818"/>
      <c r="N344" s="805"/>
      <c r="O344" s="805"/>
      <c r="P344" s="805"/>
      <c r="Q344" s="818"/>
      <c r="R344" s="818"/>
      <c r="S344" s="818"/>
      <c r="T344" s="805"/>
      <c r="U344" s="805"/>
      <c r="V344" s="805">
        <f t="shared" ref="V344" si="254">+ROUND(D344/15,0)-1</f>
        <v>26</v>
      </c>
      <c r="W344" s="805"/>
      <c r="X344" s="805"/>
      <c r="Y344" s="805"/>
      <c r="Z344" s="805">
        <f t="shared" ref="Z344" si="255">V344+Y344</f>
        <v>26</v>
      </c>
      <c r="AA344" s="818"/>
      <c r="AB344" s="821"/>
      <c r="AR344" s="802" t="str">
        <f t="shared" si="242"/>
        <v/>
      </c>
    </row>
    <row r="345" spans="1:46" ht="14.45" customHeight="1" x14ac:dyDescent="0.2">
      <c r="A345" s="815">
        <f>+SUBTOTAL(3,$B$13:B345)</f>
        <v>167</v>
      </c>
      <c r="B345" s="815" t="s">
        <v>64</v>
      </c>
      <c r="C345" s="838" t="s">
        <v>20</v>
      </c>
      <c r="D345" s="819"/>
      <c r="E345" s="821">
        <v>1</v>
      </c>
      <c r="F345" s="822" t="s">
        <v>1947</v>
      </c>
      <c r="G345" s="821" t="s">
        <v>1778</v>
      </c>
      <c r="H345" s="821" t="s">
        <v>439</v>
      </c>
      <c r="I345" s="821" t="s">
        <v>1779</v>
      </c>
      <c r="J345" s="821" t="s">
        <v>1778</v>
      </c>
      <c r="K345" s="821" t="s">
        <v>439</v>
      </c>
      <c r="L345" s="821" t="s">
        <v>1779</v>
      </c>
      <c r="M345" s="821">
        <v>1</v>
      </c>
      <c r="N345" s="821" t="s">
        <v>1780</v>
      </c>
      <c r="O345" s="821" t="s">
        <v>1781</v>
      </c>
      <c r="P345" s="821">
        <v>1</v>
      </c>
      <c r="Q345" s="821">
        <v>1</v>
      </c>
      <c r="R345" s="821">
        <v>1</v>
      </c>
      <c r="S345" s="821">
        <v>1</v>
      </c>
      <c r="T345" s="821"/>
      <c r="U345" s="821"/>
      <c r="V345" s="805"/>
      <c r="W345" s="805"/>
      <c r="X345" s="805"/>
      <c r="Y345" s="805"/>
      <c r="Z345" s="805"/>
      <c r="AA345" s="821"/>
      <c r="AB345" s="821"/>
      <c r="AC345" s="802"/>
      <c r="AD345" s="802"/>
      <c r="AE345" s="802"/>
      <c r="AF345" s="802"/>
      <c r="AG345" s="802"/>
      <c r="AH345" s="802"/>
      <c r="AI345" s="802"/>
      <c r="AJ345" s="802"/>
      <c r="AK345" s="802"/>
      <c r="AL345" s="802"/>
      <c r="AM345" s="802"/>
      <c r="AN345" s="802"/>
      <c r="AO345" s="802"/>
      <c r="AP345" s="802"/>
      <c r="AR345" s="802" t="str">
        <f t="shared" si="242"/>
        <v>DA</v>
      </c>
      <c r="AS345" s="802" t="str">
        <f>+RIGHT(C345,1)</f>
        <v>3</v>
      </c>
      <c r="AT345" s="802" t="str">
        <f t="shared" si="245"/>
        <v>DA+3</v>
      </c>
    </row>
    <row r="346" spans="1:46" ht="14.45" customHeight="1" x14ac:dyDescent="0.2">
      <c r="A346" s="815"/>
      <c r="B346" s="815"/>
      <c r="C346" s="838"/>
      <c r="D346" s="819">
        <v>425.2</v>
      </c>
      <c r="E346" s="818"/>
      <c r="F346" s="818"/>
      <c r="G346" s="818"/>
      <c r="H346" s="818"/>
      <c r="I346" s="818"/>
      <c r="J346" s="818"/>
      <c r="K346" s="818"/>
      <c r="L346" s="818"/>
      <c r="M346" s="818"/>
      <c r="N346" s="805"/>
      <c r="O346" s="805"/>
      <c r="P346" s="805"/>
      <c r="Q346" s="818"/>
      <c r="R346" s="818"/>
      <c r="S346" s="818"/>
      <c r="T346" s="805"/>
      <c r="U346" s="805"/>
      <c r="V346" s="805">
        <f t="shared" ref="V346" si="256">+ROUND(D346/15,0)-1</f>
        <v>27</v>
      </c>
      <c r="W346" s="805"/>
      <c r="X346" s="805"/>
      <c r="Y346" s="805"/>
      <c r="Z346" s="805">
        <f t="shared" ref="Z346" si="257">V346+Y346</f>
        <v>27</v>
      </c>
      <c r="AA346" s="818"/>
      <c r="AB346" s="821"/>
      <c r="AR346" s="802" t="str">
        <f t="shared" si="242"/>
        <v/>
      </c>
    </row>
    <row r="347" spans="1:46" ht="14.45" customHeight="1" x14ac:dyDescent="0.2">
      <c r="A347" s="815">
        <f>+SUBTOTAL(3,$B$13:B347)</f>
        <v>168</v>
      </c>
      <c r="B347" s="815" t="s">
        <v>65</v>
      </c>
      <c r="C347" s="838" t="s">
        <v>20</v>
      </c>
      <c r="D347" s="819"/>
      <c r="E347" s="821">
        <v>1</v>
      </c>
      <c r="F347" s="822" t="s">
        <v>1948</v>
      </c>
      <c r="G347" s="821" t="s">
        <v>1778</v>
      </c>
      <c r="H347" s="821" t="s">
        <v>439</v>
      </c>
      <c r="I347" s="821" t="s">
        <v>1779</v>
      </c>
      <c r="J347" s="821" t="s">
        <v>1778</v>
      </c>
      <c r="K347" s="821" t="s">
        <v>439</v>
      </c>
      <c r="L347" s="821" t="s">
        <v>1779</v>
      </c>
      <c r="M347" s="821">
        <v>1</v>
      </c>
      <c r="N347" s="821" t="s">
        <v>1780</v>
      </c>
      <c r="O347" s="821" t="s">
        <v>1781</v>
      </c>
      <c r="P347" s="821">
        <v>1</v>
      </c>
      <c r="Q347" s="821">
        <v>1</v>
      </c>
      <c r="R347" s="821">
        <v>1</v>
      </c>
      <c r="S347" s="821">
        <v>1</v>
      </c>
      <c r="T347" s="821"/>
      <c r="U347" s="821"/>
      <c r="V347" s="805"/>
      <c r="W347" s="805"/>
      <c r="X347" s="805"/>
      <c r="Y347" s="805"/>
      <c r="Z347" s="805"/>
      <c r="AA347" s="821"/>
      <c r="AB347" s="821"/>
      <c r="AC347" s="802"/>
      <c r="AD347" s="802"/>
      <c r="AE347" s="802"/>
      <c r="AF347" s="802"/>
      <c r="AG347" s="802"/>
      <c r="AH347" s="802"/>
      <c r="AI347" s="802"/>
      <c r="AJ347" s="802"/>
      <c r="AK347" s="802"/>
      <c r="AL347" s="802"/>
      <c r="AM347" s="802"/>
      <c r="AN347" s="802"/>
      <c r="AO347" s="802"/>
      <c r="AP347" s="802"/>
      <c r="AR347" s="802" t="str">
        <f t="shared" si="242"/>
        <v>DA</v>
      </c>
      <c r="AS347" s="802" t="str">
        <f>+RIGHT(C347,1)</f>
        <v>3</v>
      </c>
      <c r="AT347" s="802" t="str">
        <f t="shared" si="245"/>
        <v>DA+3</v>
      </c>
    </row>
    <row r="348" spans="1:46" ht="14.45" customHeight="1" x14ac:dyDescent="0.2">
      <c r="A348" s="815"/>
      <c r="B348" s="815"/>
      <c r="C348" s="838"/>
      <c r="D348" s="819">
        <v>398.6</v>
      </c>
      <c r="E348" s="818"/>
      <c r="F348" s="818"/>
      <c r="G348" s="818"/>
      <c r="H348" s="818"/>
      <c r="I348" s="818"/>
      <c r="J348" s="818"/>
      <c r="K348" s="818"/>
      <c r="L348" s="818"/>
      <c r="M348" s="818"/>
      <c r="N348" s="805"/>
      <c r="O348" s="805"/>
      <c r="P348" s="805"/>
      <c r="Q348" s="818"/>
      <c r="R348" s="818"/>
      <c r="S348" s="818"/>
      <c r="T348" s="805"/>
      <c r="U348" s="805"/>
      <c r="V348" s="805">
        <f t="shared" ref="V348" si="258">+ROUND(D348/15,0)-1</f>
        <v>26</v>
      </c>
      <c r="W348" s="805"/>
      <c r="X348" s="805"/>
      <c r="Y348" s="805"/>
      <c r="Z348" s="805">
        <f t="shared" ref="Z348" si="259">V348+Y348</f>
        <v>26</v>
      </c>
      <c r="AA348" s="818"/>
      <c r="AB348" s="821"/>
      <c r="AR348" s="802" t="str">
        <f t="shared" si="242"/>
        <v/>
      </c>
    </row>
    <row r="349" spans="1:46" ht="14.45" customHeight="1" x14ac:dyDescent="0.2">
      <c r="A349" s="815">
        <f>+SUBTOTAL(3,$B$13:B349)</f>
        <v>169</v>
      </c>
      <c r="B349" s="815" t="s">
        <v>66</v>
      </c>
      <c r="C349" s="838" t="s">
        <v>20</v>
      </c>
      <c r="D349" s="819"/>
      <c r="E349" s="821">
        <v>1</v>
      </c>
      <c r="F349" s="822" t="s">
        <v>1949</v>
      </c>
      <c r="G349" s="821" t="s">
        <v>1778</v>
      </c>
      <c r="H349" s="821" t="s">
        <v>439</v>
      </c>
      <c r="I349" s="821" t="s">
        <v>1779</v>
      </c>
      <c r="J349" s="821" t="s">
        <v>1778</v>
      </c>
      <c r="K349" s="821" t="s">
        <v>439</v>
      </c>
      <c r="L349" s="821" t="s">
        <v>1779</v>
      </c>
      <c r="M349" s="821">
        <v>1</v>
      </c>
      <c r="N349" s="821" t="s">
        <v>1780</v>
      </c>
      <c r="O349" s="821" t="s">
        <v>1781</v>
      </c>
      <c r="P349" s="821">
        <v>1</v>
      </c>
      <c r="Q349" s="821">
        <v>1</v>
      </c>
      <c r="R349" s="821">
        <v>1</v>
      </c>
      <c r="S349" s="821">
        <v>1</v>
      </c>
      <c r="T349" s="821"/>
      <c r="U349" s="821"/>
      <c r="V349" s="805"/>
      <c r="W349" s="805"/>
      <c r="X349" s="805"/>
      <c r="Y349" s="805"/>
      <c r="Z349" s="805"/>
      <c r="AA349" s="821"/>
      <c r="AB349" s="821"/>
      <c r="AC349" s="802"/>
      <c r="AD349" s="802"/>
      <c r="AE349" s="802"/>
      <c r="AF349" s="802"/>
      <c r="AG349" s="802"/>
      <c r="AH349" s="802"/>
      <c r="AI349" s="802"/>
      <c r="AJ349" s="802"/>
      <c r="AK349" s="802"/>
      <c r="AL349" s="802"/>
      <c r="AM349" s="802"/>
      <c r="AN349" s="802"/>
      <c r="AO349" s="802"/>
      <c r="AP349" s="802"/>
      <c r="AR349" s="802" t="str">
        <f t="shared" si="242"/>
        <v>DA</v>
      </c>
      <c r="AS349" s="802" t="str">
        <f>+RIGHT(C349,1)</f>
        <v>3</v>
      </c>
      <c r="AT349" s="802" t="str">
        <f t="shared" si="245"/>
        <v>DA+3</v>
      </c>
    </row>
    <row r="350" spans="1:46" ht="14.45" customHeight="1" x14ac:dyDescent="0.2">
      <c r="A350" s="815"/>
      <c r="B350" s="815"/>
      <c r="C350" s="838"/>
      <c r="D350" s="819">
        <v>430.7</v>
      </c>
      <c r="E350" s="818"/>
      <c r="F350" s="818"/>
      <c r="G350" s="818"/>
      <c r="H350" s="818"/>
      <c r="I350" s="818"/>
      <c r="J350" s="818"/>
      <c r="K350" s="818"/>
      <c r="L350" s="818"/>
      <c r="M350" s="818"/>
      <c r="N350" s="805"/>
      <c r="O350" s="805"/>
      <c r="P350" s="805"/>
      <c r="Q350" s="818"/>
      <c r="R350" s="818"/>
      <c r="S350" s="818"/>
      <c r="T350" s="805"/>
      <c r="U350" s="805"/>
      <c r="V350" s="805">
        <f t="shared" ref="V350" si="260">+ROUND(D350/15,0)-1</f>
        <v>28</v>
      </c>
      <c r="W350" s="805"/>
      <c r="X350" s="805"/>
      <c r="Y350" s="805"/>
      <c r="Z350" s="805">
        <f t="shared" ref="Z350" si="261">V350+Y350</f>
        <v>28</v>
      </c>
      <c r="AA350" s="818"/>
      <c r="AB350" s="821"/>
      <c r="AR350" s="802" t="str">
        <f t="shared" si="242"/>
        <v/>
      </c>
    </row>
    <row r="351" spans="1:46" ht="14.45" customHeight="1" x14ac:dyDescent="0.2">
      <c r="A351" s="815">
        <f>+SUBTOTAL(3,$B$13:B351)</f>
        <v>170</v>
      </c>
      <c r="B351" s="815" t="s">
        <v>67</v>
      </c>
      <c r="C351" s="838" t="s">
        <v>20</v>
      </c>
      <c r="D351" s="819"/>
      <c r="E351" s="821">
        <v>1</v>
      </c>
      <c r="F351" s="822" t="s">
        <v>1950</v>
      </c>
      <c r="G351" s="821" t="s">
        <v>1778</v>
      </c>
      <c r="H351" s="821" t="s">
        <v>439</v>
      </c>
      <c r="I351" s="821" t="s">
        <v>1779</v>
      </c>
      <c r="J351" s="821" t="s">
        <v>1778</v>
      </c>
      <c r="K351" s="821" t="s">
        <v>439</v>
      </c>
      <c r="L351" s="821" t="s">
        <v>1779</v>
      </c>
      <c r="M351" s="821">
        <v>1</v>
      </c>
      <c r="N351" s="821" t="s">
        <v>1780</v>
      </c>
      <c r="O351" s="821" t="s">
        <v>1781</v>
      </c>
      <c r="P351" s="821">
        <v>1</v>
      </c>
      <c r="Q351" s="821">
        <v>1</v>
      </c>
      <c r="R351" s="821">
        <v>1</v>
      </c>
      <c r="S351" s="821">
        <v>1</v>
      </c>
      <c r="T351" s="821"/>
      <c r="U351" s="821"/>
      <c r="V351" s="805"/>
      <c r="W351" s="805"/>
      <c r="X351" s="805"/>
      <c r="Y351" s="805"/>
      <c r="Z351" s="805"/>
      <c r="AA351" s="821"/>
      <c r="AB351" s="821"/>
      <c r="AC351" s="802"/>
      <c r="AD351" s="802"/>
      <c r="AE351" s="802"/>
      <c r="AF351" s="802"/>
      <c r="AG351" s="802"/>
      <c r="AH351" s="802"/>
      <c r="AI351" s="802"/>
      <c r="AJ351" s="802"/>
      <c r="AK351" s="802"/>
      <c r="AL351" s="802"/>
      <c r="AM351" s="802"/>
      <c r="AN351" s="802"/>
      <c r="AO351" s="802"/>
      <c r="AP351" s="802"/>
      <c r="AR351" s="802" t="str">
        <f t="shared" si="242"/>
        <v>DA</v>
      </c>
      <c r="AS351" s="802" t="str">
        <f>+RIGHT(C351,1)</f>
        <v>3</v>
      </c>
      <c r="AT351" s="802" t="str">
        <f t="shared" si="245"/>
        <v>DA+3</v>
      </c>
    </row>
    <row r="352" spans="1:46" ht="14.45" customHeight="1" x14ac:dyDescent="0.2">
      <c r="A352" s="815"/>
      <c r="B352" s="815"/>
      <c r="C352" s="838"/>
      <c r="D352" s="819">
        <v>410</v>
      </c>
      <c r="E352" s="818"/>
      <c r="F352" s="818"/>
      <c r="G352" s="818"/>
      <c r="H352" s="818"/>
      <c r="I352" s="818"/>
      <c r="J352" s="818"/>
      <c r="K352" s="818"/>
      <c r="L352" s="818"/>
      <c r="M352" s="818"/>
      <c r="N352" s="805"/>
      <c r="O352" s="805"/>
      <c r="P352" s="805"/>
      <c r="Q352" s="818"/>
      <c r="R352" s="818"/>
      <c r="S352" s="818"/>
      <c r="T352" s="805"/>
      <c r="U352" s="805"/>
      <c r="V352" s="805">
        <f t="shared" ref="V352" si="262">+ROUND(D352/15,0)-1</f>
        <v>26</v>
      </c>
      <c r="W352" s="805"/>
      <c r="X352" s="805"/>
      <c r="Y352" s="805"/>
      <c r="Z352" s="805">
        <f t="shared" ref="Z352" si="263">V352+Y352</f>
        <v>26</v>
      </c>
      <c r="AA352" s="818"/>
      <c r="AB352" s="821"/>
      <c r="AR352" s="802" t="str">
        <f t="shared" si="242"/>
        <v/>
      </c>
    </row>
    <row r="353" spans="1:46" ht="14.45" customHeight="1" x14ac:dyDescent="0.2">
      <c r="A353" s="815">
        <f>+SUBTOTAL(3,$B$13:B353)</f>
        <v>171</v>
      </c>
      <c r="B353" s="815" t="s">
        <v>68</v>
      </c>
      <c r="C353" s="838" t="s">
        <v>231</v>
      </c>
      <c r="D353" s="819"/>
      <c r="E353" s="821">
        <v>1</v>
      </c>
      <c r="F353" s="822" t="s">
        <v>1951</v>
      </c>
      <c r="G353" s="821" t="s">
        <v>1778</v>
      </c>
      <c r="H353" s="821" t="s">
        <v>439</v>
      </c>
      <c r="I353" s="821" t="s">
        <v>1779</v>
      </c>
      <c r="J353" s="821" t="s">
        <v>1778</v>
      </c>
      <c r="K353" s="821" t="s">
        <v>439</v>
      </c>
      <c r="L353" s="821" t="s">
        <v>1779</v>
      </c>
      <c r="M353" s="821">
        <v>1</v>
      </c>
      <c r="N353" s="821" t="s">
        <v>1780</v>
      </c>
      <c r="O353" s="821" t="s">
        <v>1781</v>
      </c>
      <c r="P353" s="821">
        <v>1</v>
      </c>
      <c r="Q353" s="821">
        <v>1</v>
      </c>
      <c r="R353" s="821">
        <v>1</v>
      </c>
      <c r="S353" s="821">
        <v>1</v>
      </c>
      <c r="T353" s="821"/>
      <c r="U353" s="821"/>
      <c r="V353" s="805"/>
      <c r="W353" s="805"/>
      <c r="X353" s="805"/>
      <c r="Y353" s="805"/>
      <c r="Z353" s="805"/>
      <c r="AA353" s="821"/>
      <c r="AB353" s="821"/>
      <c r="AC353" s="802"/>
      <c r="AD353" s="802"/>
      <c r="AE353" s="802"/>
      <c r="AF353" s="802"/>
      <c r="AG353" s="802"/>
      <c r="AH353" s="802"/>
      <c r="AI353" s="802"/>
      <c r="AJ353" s="802"/>
      <c r="AK353" s="802"/>
      <c r="AL353" s="802"/>
      <c r="AM353" s="802"/>
      <c r="AN353" s="802"/>
      <c r="AO353" s="802"/>
      <c r="AP353" s="802"/>
      <c r="AR353" s="802" t="str">
        <f t="shared" si="242"/>
        <v>DA</v>
      </c>
      <c r="AS353" s="802" t="str">
        <f>+RIGHT(C353,1)</f>
        <v>0</v>
      </c>
      <c r="AT353" s="802" t="str">
        <f t="shared" si="245"/>
        <v>DA+0</v>
      </c>
    </row>
    <row r="354" spans="1:46" ht="14.45" customHeight="1" x14ac:dyDescent="0.2">
      <c r="A354" s="815"/>
      <c r="B354" s="815"/>
      <c r="C354" s="838"/>
      <c r="D354" s="819">
        <v>402.6</v>
      </c>
      <c r="E354" s="818"/>
      <c r="F354" s="818"/>
      <c r="G354" s="818"/>
      <c r="H354" s="818"/>
      <c r="I354" s="818"/>
      <c r="J354" s="818"/>
      <c r="K354" s="818"/>
      <c r="L354" s="818"/>
      <c r="M354" s="818"/>
      <c r="N354" s="805"/>
      <c r="O354" s="805"/>
      <c r="P354" s="805"/>
      <c r="Q354" s="818"/>
      <c r="R354" s="818"/>
      <c r="S354" s="818"/>
      <c r="T354" s="805"/>
      <c r="U354" s="805"/>
      <c r="V354" s="805">
        <f t="shared" ref="V354" si="264">+ROUND(D354/15,0)-1</f>
        <v>26</v>
      </c>
      <c r="W354" s="805"/>
      <c r="X354" s="805"/>
      <c r="Y354" s="805"/>
      <c r="Z354" s="805">
        <f t="shared" ref="Z354" si="265">V354+Y354</f>
        <v>26</v>
      </c>
      <c r="AA354" s="818"/>
      <c r="AB354" s="821"/>
      <c r="AR354" s="802" t="str">
        <f t="shared" si="242"/>
        <v/>
      </c>
    </row>
    <row r="355" spans="1:46" ht="14.45" customHeight="1" x14ac:dyDescent="0.2">
      <c r="A355" s="815">
        <f>+SUBTOTAL(3,$B$13:B355)</f>
        <v>172</v>
      </c>
      <c r="B355" s="815" t="s">
        <v>69</v>
      </c>
      <c r="C355" s="838" t="s">
        <v>231</v>
      </c>
      <c r="D355" s="819"/>
      <c r="E355" s="821">
        <v>1</v>
      </c>
      <c r="F355" s="822" t="s">
        <v>1952</v>
      </c>
      <c r="G355" s="821" t="s">
        <v>1778</v>
      </c>
      <c r="H355" s="821" t="s">
        <v>439</v>
      </c>
      <c r="I355" s="821" t="s">
        <v>1779</v>
      </c>
      <c r="J355" s="821" t="s">
        <v>1778</v>
      </c>
      <c r="K355" s="821" t="s">
        <v>439</v>
      </c>
      <c r="L355" s="821" t="s">
        <v>1779</v>
      </c>
      <c r="M355" s="821">
        <v>1</v>
      </c>
      <c r="N355" s="821" t="s">
        <v>1780</v>
      </c>
      <c r="O355" s="821" t="s">
        <v>1781</v>
      </c>
      <c r="P355" s="821">
        <v>1</v>
      </c>
      <c r="Q355" s="821">
        <v>1</v>
      </c>
      <c r="R355" s="821">
        <v>1</v>
      </c>
      <c r="S355" s="821">
        <v>1</v>
      </c>
      <c r="T355" s="821"/>
      <c r="U355" s="821"/>
      <c r="V355" s="805"/>
      <c r="W355" s="805"/>
      <c r="X355" s="805"/>
      <c r="Y355" s="805"/>
      <c r="Z355" s="805"/>
      <c r="AA355" s="821"/>
      <c r="AB355" s="821"/>
      <c r="AC355" s="802"/>
      <c r="AD355" s="802"/>
      <c r="AE355" s="802"/>
      <c r="AF355" s="802"/>
      <c r="AG355" s="802"/>
      <c r="AH355" s="802"/>
      <c r="AI355" s="802"/>
      <c r="AJ355" s="802"/>
      <c r="AK355" s="802"/>
      <c r="AL355" s="802"/>
      <c r="AM355" s="802"/>
      <c r="AN355" s="802"/>
      <c r="AO355" s="802"/>
      <c r="AP355" s="802"/>
      <c r="AR355" s="802" t="str">
        <f t="shared" si="242"/>
        <v>DA</v>
      </c>
      <c r="AS355" s="802" t="str">
        <f>+RIGHT(C355,1)</f>
        <v>0</v>
      </c>
      <c r="AT355" s="802" t="str">
        <f t="shared" si="245"/>
        <v>DA+0</v>
      </c>
    </row>
    <row r="356" spans="1:46" ht="14.45" customHeight="1" x14ac:dyDescent="0.2">
      <c r="A356" s="815"/>
      <c r="B356" s="815"/>
      <c r="C356" s="838"/>
      <c r="D356" s="819">
        <v>343.5</v>
      </c>
      <c r="E356" s="818"/>
      <c r="F356" s="818"/>
      <c r="G356" s="818"/>
      <c r="H356" s="818"/>
      <c r="I356" s="818"/>
      <c r="J356" s="818"/>
      <c r="K356" s="818"/>
      <c r="L356" s="818"/>
      <c r="M356" s="818"/>
      <c r="N356" s="805"/>
      <c r="O356" s="805"/>
      <c r="P356" s="805"/>
      <c r="Q356" s="818"/>
      <c r="R356" s="818"/>
      <c r="S356" s="818"/>
      <c r="T356" s="805"/>
      <c r="U356" s="805"/>
      <c r="V356" s="805">
        <f t="shared" ref="V356" si="266">+ROUND(D356/15,0)-1</f>
        <v>22</v>
      </c>
      <c r="W356" s="805"/>
      <c r="X356" s="805"/>
      <c r="Y356" s="805"/>
      <c r="Z356" s="805">
        <f t="shared" ref="Z356" si="267">V356+Y356</f>
        <v>22</v>
      </c>
      <c r="AA356" s="818"/>
      <c r="AB356" s="821"/>
      <c r="AR356" s="802" t="str">
        <f t="shared" si="242"/>
        <v/>
      </c>
    </row>
    <row r="357" spans="1:46" ht="14.45" customHeight="1" x14ac:dyDescent="0.2">
      <c r="A357" s="815">
        <f>+SUBTOTAL(3,$B$13:B357)</f>
        <v>173</v>
      </c>
      <c r="B357" s="820" t="s">
        <v>186</v>
      </c>
      <c r="C357" s="838" t="s">
        <v>242</v>
      </c>
      <c r="D357" s="819"/>
      <c r="E357" s="821">
        <v>1</v>
      </c>
      <c r="F357" s="822" t="s">
        <v>1953</v>
      </c>
      <c r="G357" s="821" t="s">
        <v>1778</v>
      </c>
      <c r="H357" s="821" t="s">
        <v>439</v>
      </c>
      <c r="I357" s="821" t="s">
        <v>1779</v>
      </c>
      <c r="J357" s="821" t="s">
        <v>1778</v>
      </c>
      <c r="K357" s="821" t="s">
        <v>439</v>
      </c>
      <c r="L357" s="821" t="s">
        <v>1779</v>
      </c>
      <c r="M357" s="821">
        <v>1</v>
      </c>
      <c r="N357" s="821" t="s">
        <v>1780</v>
      </c>
      <c r="O357" s="821" t="s">
        <v>1781</v>
      </c>
      <c r="P357" s="821">
        <v>1</v>
      </c>
      <c r="Q357" s="821">
        <v>1</v>
      </c>
      <c r="R357" s="821">
        <v>1</v>
      </c>
      <c r="S357" s="818"/>
      <c r="T357" s="821"/>
      <c r="U357" s="805"/>
      <c r="V357" s="805"/>
      <c r="W357" s="805"/>
      <c r="X357" s="805"/>
      <c r="Y357" s="805"/>
      <c r="Z357" s="805"/>
      <c r="AA357" s="818"/>
      <c r="AB357" s="821"/>
      <c r="AR357" s="802" t="str">
        <f t="shared" si="242"/>
        <v>DB</v>
      </c>
      <c r="AS357" s="802" t="str">
        <f>+RIGHT(C357,1)</f>
        <v>0</v>
      </c>
      <c r="AT357" s="802" t="str">
        <f t="shared" si="245"/>
        <v>DB+0</v>
      </c>
    </row>
    <row r="358" spans="1:46" ht="14.45" customHeight="1" x14ac:dyDescent="0.2">
      <c r="A358" s="815"/>
      <c r="B358" s="815"/>
      <c r="C358" s="838"/>
      <c r="D358" s="819">
        <v>392</v>
      </c>
      <c r="E358" s="818"/>
      <c r="F358" s="818"/>
      <c r="G358" s="818"/>
      <c r="H358" s="818"/>
      <c r="I358" s="818"/>
      <c r="J358" s="818"/>
      <c r="K358" s="818"/>
      <c r="L358" s="818"/>
      <c r="M358" s="818"/>
      <c r="N358" s="805"/>
      <c r="O358" s="805"/>
      <c r="P358" s="805"/>
      <c r="Q358" s="818"/>
      <c r="R358" s="818"/>
      <c r="S358" s="818"/>
      <c r="T358" s="805"/>
      <c r="U358" s="805"/>
      <c r="V358" s="805">
        <f t="shared" ref="V358" si="268">+ROUND(D358/15,0)-1</f>
        <v>25</v>
      </c>
      <c r="W358" s="805"/>
      <c r="X358" s="805"/>
      <c r="Y358" s="805"/>
      <c r="Z358" s="805">
        <f t="shared" ref="Z358" si="269">V358+Y358</f>
        <v>25</v>
      </c>
      <c r="AA358" s="818"/>
      <c r="AB358" s="821"/>
      <c r="AR358" s="802" t="str">
        <f t="shared" si="242"/>
        <v/>
      </c>
    </row>
    <row r="359" spans="1:46" ht="14.45" customHeight="1" x14ac:dyDescent="0.2">
      <c r="A359" s="815">
        <f>+SUBTOTAL(3,$B$13:B359)</f>
        <v>174</v>
      </c>
      <c r="B359" s="815" t="s">
        <v>187</v>
      </c>
      <c r="C359" s="838" t="s">
        <v>231</v>
      </c>
      <c r="D359" s="819"/>
      <c r="E359" s="821">
        <v>1</v>
      </c>
      <c r="F359" s="822" t="s">
        <v>1954</v>
      </c>
      <c r="G359" s="821" t="s">
        <v>1778</v>
      </c>
      <c r="H359" s="821" t="s">
        <v>439</v>
      </c>
      <c r="I359" s="821" t="s">
        <v>1779</v>
      </c>
      <c r="J359" s="821" t="s">
        <v>1778</v>
      </c>
      <c r="K359" s="821" t="s">
        <v>439</v>
      </c>
      <c r="L359" s="821" t="s">
        <v>1779</v>
      </c>
      <c r="M359" s="821">
        <v>1</v>
      </c>
      <c r="N359" s="821" t="s">
        <v>1780</v>
      </c>
      <c r="O359" s="821" t="s">
        <v>1781</v>
      </c>
      <c r="P359" s="821">
        <v>1</v>
      </c>
      <c r="Q359" s="821">
        <v>1</v>
      </c>
      <c r="R359" s="821">
        <v>1</v>
      </c>
      <c r="S359" s="821">
        <v>1</v>
      </c>
      <c r="T359" s="821"/>
      <c r="U359" s="821"/>
      <c r="V359" s="805"/>
      <c r="W359" s="805"/>
      <c r="X359" s="805"/>
      <c r="Y359" s="805"/>
      <c r="Z359" s="805"/>
      <c r="AA359" s="821"/>
      <c r="AB359" s="821"/>
      <c r="AC359" s="802"/>
      <c r="AD359" s="802"/>
      <c r="AE359" s="802"/>
      <c r="AF359" s="802"/>
      <c r="AG359" s="802"/>
      <c r="AH359" s="802"/>
      <c r="AI359" s="802"/>
      <c r="AJ359" s="802"/>
      <c r="AK359" s="802"/>
      <c r="AL359" s="802"/>
      <c r="AM359" s="802"/>
      <c r="AN359" s="802"/>
      <c r="AO359" s="802"/>
      <c r="AP359" s="802"/>
      <c r="AR359" s="802" t="str">
        <f t="shared" si="242"/>
        <v>DA</v>
      </c>
      <c r="AS359" s="802" t="str">
        <f>+RIGHT(C359,1)</f>
        <v>0</v>
      </c>
      <c r="AT359" s="802" t="str">
        <f t="shared" si="245"/>
        <v>DA+0</v>
      </c>
    </row>
    <row r="360" spans="1:46" ht="14.45" customHeight="1" x14ac:dyDescent="0.2">
      <c r="A360" s="815"/>
      <c r="B360" s="815"/>
      <c r="C360" s="838"/>
      <c r="D360" s="819">
        <v>381.1</v>
      </c>
      <c r="E360" s="818"/>
      <c r="F360" s="818"/>
      <c r="G360" s="818"/>
      <c r="H360" s="818"/>
      <c r="I360" s="818"/>
      <c r="J360" s="818"/>
      <c r="K360" s="818"/>
      <c r="L360" s="818"/>
      <c r="M360" s="818"/>
      <c r="N360" s="805"/>
      <c r="O360" s="805"/>
      <c r="P360" s="805"/>
      <c r="Q360" s="818"/>
      <c r="R360" s="818"/>
      <c r="S360" s="818"/>
      <c r="T360" s="805"/>
      <c r="U360" s="805"/>
      <c r="V360" s="805">
        <f t="shared" ref="V360" si="270">+ROUND(D360/15,0)-1</f>
        <v>24</v>
      </c>
      <c r="W360" s="805"/>
      <c r="X360" s="805"/>
      <c r="Y360" s="805"/>
      <c r="Z360" s="805">
        <f t="shared" ref="Z360" si="271">V360+Y360</f>
        <v>24</v>
      </c>
      <c r="AA360" s="818"/>
      <c r="AB360" s="821"/>
      <c r="AR360" s="802" t="str">
        <f t="shared" si="242"/>
        <v/>
      </c>
    </row>
    <row r="361" spans="1:46" ht="14.45" customHeight="1" x14ac:dyDescent="0.2">
      <c r="A361" s="815">
        <f>+SUBTOTAL(3,$B$13:B361)</f>
        <v>175</v>
      </c>
      <c r="B361" s="815" t="s">
        <v>188</v>
      </c>
      <c r="C361" s="838" t="s">
        <v>231</v>
      </c>
      <c r="D361" s="819"/>
      <c r="E361" s="821">
        <v>1</v>
      </c>
      <c r="F361" s="822" t="s">
        <v>1955</v>
      </c>
      <c r="G361" s="821" t="s">
        <v>1778</v>
      </c>
      <c r="H361" s="821" t="s">
        <v>439</v>
      </c>
      <c r="I361" s="821" t="s">
        <v>1779</v>
      </c>
      <c r="J361" s="821" t="s">
        <v>1778</v>
      </c>
      <c r="K361" s="821" t="s">
        <v>439</v>
      </c>
      <c r="L361" s="821" t="s">
        <v>1779</v>
      </c>
      <c r="M361" s="821">
        <v>1</v>
      </c>
      <c r="N361" s="821" t="s">
        <v>1780</v>
      </c>
      <c r="O361" s="821" t="s">
        <v>1781</v>
      </c>
      <c r="P361" s="821">
        <v>1</v>
      </c>
      <c r="Q361" s="821">
        <v>1</v>
      </c>
      <c r="R361" s="821">
        <v>1</v>
      </c>
      <c r="S361" s="821">
        <v>1</v>
      </c>
      <c r="T361" s="821"/>
      <c r="U361" s="821"/>
      <c r="V361" s="805"/>
      <c r="W361" s="805"/>
      <c r="X361" s="805"/>
      <c r="Y361" s="805"/>
      <c r="Z361" s="805"/>
      <c r="AA361" s="821"/>
      <c r="AB361" s="821"/>
      <c r="AC361" s="802"/>
      <c r="AD361" s="802"/>
      <c r="AE361" s="802"/>
      <c r="AF361" s="802"/>
      <c r="AG361" s="802"/>
      <c r="AH361" s="802"/>
      <c r="AI361" s="802"/>
      <c r="AJ361" s="802"/>
      <c r="AK361" s="802"/>
      <c r="AL361" s="802"/>
      <c r="AM361" s="802"/>
      <c r="AN361" s="802"/>
      <c r="AO361" s="802"/>
      <c r="AP361" s="802"/>
      <c r="AR361" s="802" t="str">
        <f t="shared" si="242"/>
        <v>DA</v>
      </c>
      <c r="AS361" s="802" t="str">
        <f>+RIGHT(C361,1)</f>
        <v>0</v>
      </c>
      <c r="AT361" s="802" t="str">
        <f t="shared" si="245"/>
        <v>DA+0</v>
      </c>
    </row>
    <row r="362" spans="1:46" ht="14.45" customHeight="1" x14ac:dyDescent="0.2">
      <c r="A362" s="815"/>
      <c r="B362" s="815"/>
      <c r="C362" s="838"/>
      <c r="D362" s="819">
        <v>366.3</v>
      </c>
      <c r="E362" s="818"/>
      <c r="F362" s="818"/>
      <c r="G362" s="818"/>
      <c r="H362" s="818"/>
      <c r="I362" s="818"/>
      <c r="J362" s="818"/>
      <c r="K362" s="818"/>
      <c r="L362" s="818"/>
      <c r="M362" s="818"/>
      <c r="N362" s="805"/>
      <c r="O362" s="805"/>
      <c r="P362" s="805"/>
      <c r="Q362" s="818"/>
      <c r="R362" s="818"/>
      <c r="S362" s="818"/>
      <c r="T362" s="805"/>
      <c r="U362" s="805"/>
      <c r="V362" s="805">
        <f t="shared" ref="V362" si="272">+ROUND(D362/15,0)-1</f>
        <v>23</v>
      </c>
      <c r="W362" s="805"/>
      <c r="X362" s="805"/>
      <c r="Y362" s="805"/>
      <c r="Z362" s="805">
        <f t="shared" ref="Z362" si="273">V362+Y362</f>
        <v>23</v>
      </c>
      <c r="AA362" s="818"/>
      <c r="AB362" s="821"/>
      <c r="AR362" s="802" t="str">
        <f t="shared" si="242"/>
        <v/>
      </c>
    </row>
    <row r="363" spans="1:46" s="824" customFormat="1" ht="14.45" customHeight="1" x14ac:dyDescent="0.2">
      <c r="A363" s="815">
        <f>+SUBTOTAL(3,$B$13:B363)</f>
        <v>176</v>
      </c>
      <c r="B363" s="815" t="s">
        <v>189</v>
      </c>
      <c r="C363" s="838" t="s">
        <v>20</v>
      </c>
      <c r="D363" s="819"/>
      <c r="E363" s="823">
        <v>1</v>
      </c>
      <c r="F363" s="822" t="s">
        <v>1956</v>
      </c>
      <c r="G363" s="821" t="s">
        <v>1778</v>
      </c>
      <c r="H363" s="821" t="s">
        <v>439</v>
      </c>
      <c r="I363" s="821" t="s">
        <v>1779</v>
      </c>
      <c r="J363" s="821" t="s">
        <v>1778</v>
      </c>
      <c r="K363" s="821" t="s">
        <v>439</v>
      </c>
      <c r="L363" s="821" t="s">
        <v>1779</v>
      </c>
      <c r="M363" s="823">
        <v>1</v>
      </c>
      <c r="N363" s="821" t="s">
        <v>1780</v>
      </c>
      <c r="O363" s="821" t="s">
        <v>1781</v>
      </c>
      <c r="P363" s="821">
        <v>1</v>
      </c>
      <c r="Q363" s="823">
        <v>1</v>
      </c>
      <c r="R363" s="821">
        <v>1</v>
      </c>
      <c r="S363" s="821">
        <v>1</v>
      </c>
      <c r="T363" s="821"/>
      <c r="U363" s="821"/>
      <c r="V363" s="805"/>
      <c r="W363" s="805"/>
      <c r="X363" s="805"/>
      <c r="Y363" s="805"/>
      <c r="Z363" s="805"/>
      <c r="AA363" s="821"/>
      <c r="AB363" s="821"/>
      <c r="AC363" s="802"/>
      <c r="AD363" s="802"/>
      <c r="AE363" s="802"/>
      <c r="AF363" s="802"/>
      <c r="AG363" s="802"/>
      <c r="AH363" s="802"/>
      <c r="AI363" s="802"/>
      <c r="AJ363" s="802"/>
      <c r="AK363" s="802"/>
      <c r="AL363" s="802"/>
      <c r="AM363" s="802"/>
      <c r="AN363" s="802"/>
      <c r="AO363" s="802"/>
      <c r="AP363" s="802"/>
      <c r="AR363" s="802" t="str">
        <f t="shared" si="242"/>
        <v>DA</v>
      </c>
      <c r="AS363" s="802" t="str">
        <f>+RIGHT(C363,1)</f>
        <v>3</v>
      </c>
      <c r="AT363" s="825" t="str">
        <f t="shared" si="245"/>
        <v>DA+3</v>
      </c>
    </row>
    <row r="364" spans="1:46" x14ac:dyDescent="0.2">
      <c r="A364" s="815"/>
      <c r="B364" s="815"/>
      <c r="C364" s="838"/>
      <c r="D364" s="819">
        <v>420.1</v>
      </c>
      <c r="E364" s="818"/>
      <c r="F364" s="818"/>
      <c r="G364" s="818"/>
      <c r="H364" s="818"/>
      <c r="I364" s="818"/>
      <c r="J364" s="818"/>
      <c r="K364" s="818"/>
      <c r="L364" s="818"/>
      <c r="M364" s="818"/>
      <c r="N364" s="805"/>
      <c r="O364" s="805"/>
      <c r="P364" s="805"/>
      <c r="Q364" s="818"/>
      <c r="R364" s="818"/>
      <c r="S364" s="818"/>
      <c r="T364" s="805"/>
      <c r="U364" s="805"/>
      <c r="V364" s="805">
        <f t="shared" ref="V364" si="274">+ROUND(D364/15,0)-1</f>
        <v>27</v>
      </c>
      <c r="W364" s="805"/>
      <c r="X364" s="805"/>
      <c r="Y364" s="805"/>
      <c r="Z364" s="805">
        <f t="shared" ref="Z364" si="275">V364+Y364</f>
        <v>27</v>
      </c>
      <c r="AA364" s="818"/>
      <c r="AB364" s="821"/>
      <c r="AR364" s="802" t="str">
        <f t="shared" si="242"/>
        <v/>
      </c>
    </row>
    <row r="365" spans="1:46" ht="14.45" customHeight="1" x14ac:dyDescent="0.2">
      <c r="A365" s="815">
        <f>+SUBTOTAL(3,$B$13:B365)</f>
        <v>177</v>
      </c>
      <c r="B365" s="815" t="s">
        <v>190</v>
      </c>
      <c r="C365" s="838" t="s">
        <v>20</v>
      </c>
      <c r="D365" s="819"/>
      <c r="E365" s="821">
        <v>1</v>
      </c>
      <c r="F365" s="822" t="s">
        <v>1957</v>
      </c>
      <c r="G365" s="821" t="s">
        <v>1778</v>
      </c>
      <c r="H365" s="821" t="s">
        <v>439</v>
      </c>
      <c r="I365" s="821" t="s">
        <v>1779</v>
      </c>
      <c r="J365" s="821" t="s">
        <v>1778</v>
      </c>
      <c r="K365" s="821" t="s">
        <v>439</v>
      </c>
      <c r="L365" s="821" t="s">
        <v>1779</v>
      </c>
      <c r="M365" s="821">
        <v>1</v>
      </c>
      <c r="N365" s="821" t="s">
        <v>1780</v>
      </c>
      <c r="O365" s="821" t="s">
        <v>1781</v>
      </c>
      <c r="P365" s="821">
        <v>1</v>
      </c>
      <c r="Q365" s="821">
        <v>1</v>
      </c>
      <c r="R365" s="821">
        <v>1</v>
      </c>
      <c r="S365" s="821">
        <v>1</v>
      </c>
      <c r="T365" s="821"/>
      <c r="U365" s="821"/>
      <c r="V365" s="805"/>
      <c r="W365" s="805"/>
      <c r="X365" s="805"/>
      <c r="Y365" s="805"/>
      <c r="Z365" s="805"/>
      <c r="AA365" s="821"/>
      <c r="AB365" s="821"/>
      <c r="AC365" s="802"/>
      <c r="AD365" s="802"/>
      <c r="AE365" s="802"/>
      <c r="AF365" s="802"/>
      <c r="AG365" s="802"/>
      <c r="AH365" s="802"/>
      <c r="AI365" s="802"/>
      <c r="AJ365" s="802"/>
      <c r="AK365" s="802"/>
      <c r="AL365" s="802"/>
      <c r="AM365" s="802"/>
      <c r="AN365" s="802"/>
      <c r="AO365" s="802"/>
      <c r="AP365" s="802"/>
      <c r="AR365" s="802" t="str">
        <f t="shared" si="242"/>
        <v>DA</v>
      </c>
      <c r="AS365" s="802" t="str">
        <f>+RIGHT(C365,1)</f>
        <v>3</v>
      </c>
      <c r="AT365" s="802" t="str">
        <f t="shared" si="245"/>
        <v>DA+3</v>
      </c>
    </row>
    <row r="366" spans="1:46" ht="14.45" customHeight="1" x14ac:dyDescent="0.2">
      <c r="A366" s="815"/>
      <c r="B366" s="815"/>
      <c r="C366" s="838"/>
      <c r="D366" s="819">
        <v>420.8</v>
      </c>
      <c r="E366" s="818"/>
      <c r="F366" s="818"/>
      <c r="G366" s="818"/>
      <c r="H366" s="818"/>
      <c r="I366" s="818"/>
      <c r="J366" s="818"/>
      <c r="K366" s="818"/>
      <c r="L366" s="818"/>
      <c r="M366" s="818"/>
      <c r="N366" s="805"/>
      <c r="O366" s="805"/>
      <c r="P366" s="805"/>
      <c r="Q366" s="818"/>
      <c r="R366" s="818"/>
      <c r="S366" s="818"/>
      <c r="T366" s="805"/>
      <c r="U366" s="805"/>
      <c r="V366" s="805">
        <f t="shared" ref="V366" si="276">+ROUND(D366/15,0)-1</f>
        <v>27</v>
      </c>
      <c r="W366" s="805"/>
      <c r="X366" s="805"/>
      <c r="Y366" s="805"/>
      <c r="Z366" s="805">
        <f t="shared" ref="Z366" si="277">V366+Y366</f>
        <v>27</v>
      </c>
      <c r="AA366" s="818"/>
      <c r="AB366" s="821"/>
      <c r="AR366" s="802" t="str">
        <f t="shared" si="242"/>
        <v/>
      </c>
    </row>
    <row r="367" spans="1:46" ht="14.45" customHeight="1" x14ac:dyDescent="0.2">
      <c r="A367" s="815">
        <f>+SUBTOTAL(3,$B$13:B367)</f>
        <v>178</v>
      </c>
      <c r="B367" s="815" t="s">
        <v>191</v>
      </c>
      <c r="C367" s="838" t="s">
        <v>20</v>
      </c>
      <c r="D367" s="819"/>
      <c r="E367" s="821">
        <v>1</v>
      </c>
      <c r="F367" s="822" t="s">
        <v>1958</v>
      </c>
      <c r="G367" s="821" t="s">
        <v>1778</v>
      </c>
      <c r="H367" s="821" t="s">
        <v>439</v>
      </c>
      <c r="I367" s="821" t="s">
        <v>1779</v>
      </c>
      <c r="J367" s="821" t="s">
        <v>1778</v>
      </c>
      <c r="K367" s="821" t="s">
        <v>439</v>
      </c>
      <c r="L367" s="821" t="s">
        <v>1779</v>
      </c>
      <c r="M367" s="821">
        <v>1</v>
      </c>
      <c r="N367" s="821" t="s">
        <v>1780</v>
      </c>
      <c r="O367" s="821" t="s">
        <v>1781</v>
      </c>
      <c r="P367" s="821">
        <v>1</v>
      </c>
      <c r="Q367" s="821">
        <v>1</v>
      </c>
      <c r="R367" s="821">
        <v>1</v>
      </c>
      <c r="S367" s="821">
        <v>1</v>
      </c>
      <c r="T367" s="821"/>
      <c r="U367" s="821"/>
      <c r="V367" s="805"/>
      <c r="W367" s="805"/>
      <c r="X367" s="805"/>
      <c r="Y367" s="805"/>
      <c r="Z367" s="805"/>
      <c r="AA367" s="821"/>
      <c r="AB367" s="821"/>
      <c r="AC367" s="802"/>
      <c r="AD367" s="802"/>
      <c r="AE367" s="802"/>
      <c r="AF367" s="802"/>
      <c r="AG367" s="802"/>
      <c r="AH367" s="802"/>
      <c r="AI367" s="802"/>
      <c r="AJ367" s="802"/>
      <c r="AK367" s="802"/>
      <c r="AL367" s="802"/>
      <c r="AM367" s="802"/>
      <c r="AN367" s="802"/>
      <c r="AO367" s="802"/>
      <c r="AP367" s="802"/>
      <c r="AR367" s="802" t="str">
        <f t="shared" si="242"/>
        <v>DA</v>
      </c>
      <c r="AS367" s="802" t="str">
        <f>+RIGHT(C367,1)</f>
        <v>3</v>
      </c>
      <c r="AT367" s="802" t="str">
        <f t="shared" si="245"/>
        <v>DA+3</v>
      </c>
    </row>
    <row r="368" spans="1:46" ht="14.45" customHeight="1" x14ac:dyDescent="0.2">
      <c r="A368" s="815"/>
      <c r="B368" s="815"/>
      <c r="C368" s="838"/>
      <c r="D368" s="819">
        <v>406.6</v>
      </c>
      <c r="E368" s="818"/>
      <c r="F368" s="818"/>
      <c r="G368" s="818"/>
      <c r="H368" s="818"/>
      <c r="I368" s="818"/>
      <c r="J368" s="818"/>
      <c r="K368" s="818"/>
      <c r="L368" s="818"/>
      <c r="M368" s="818"/>
      <c r="N368" s="805"/>
      <c r="O368" s="805"/>
      <c r="P368" s="805"/>
      <c r="Q368" s="818"/>
      <c r="R368" s="818"/>
      <c r="S368" s="818"/>
      <c r="T368" s="805"/>
      <c r="U368" s="805"/>
      <c r="V368" s="805">
        <f t="shared" ref="V368" si="278">+ROUND(D368/15,0)-1</f>
        <v>26</v>
      </c>
      <c r="W368" s="805"/>
      <c r="X368" s="805"/>
      <c r="Y368" s="805"/>
      <c r="Z368" s="805">
        <f t="shared" ref="Z368" si="279">V368+Y368</f>
        <v>26</v>
      </c>
      <c r="AA368" s="818"/>
      <c r="AB368" s="821"/>
      <c r="AR368" s="802" t="str">
        <f t="shared" si="242"/>
        <v/>
      </c>
    </row>
    <row r="369" spans="1:46" ht="14.45" customHeight="1" x14ac:dyDescent="0.2">
      <c r="A369" s="815">
        <f>+SUBTOTAL(3,$B$13:B369)</f>
        <v>179</v>
      </c>
      <c r="B369" s="820" t="s">
        <v>70</v>
      </c>
      <c r="C369" s="838" t="s">
        <v>245</v>
      </c>
      <c r="D369" s="819"/>
      <c r="E369" s="821">
        <v>1</v>
      </c>
      <c r="F369" s="822" t="s">
        <v>1959</v>
      </c>
      <c r="G369" s="821" t="s">
        <v>1778</v>
      </c>
      <c r="H369" s="821" t="s">
        <v>439</v>
      </c>
      <c r="I369" s="821" t="s">
        <v>1779</v>
      </c>
      <c r="J369" s="821" t="s">
        <v>1778</v>
      </c>
      <c r="K369" s="821" t="s">
        <v>439</v>
      </c>
      <c r="L369" s="821" t="s">
        <v>1779</v>
      </c>
      <c r="M369" s="821">
        <v>1</v>
      </c>
      <c r="N369" s="821" t="s">
        <v>1780</v>
      </c>
      <c r="O369" s="821" t="s">
        <v>1781</v>
      </c>
      <c r="P369" s="821">
        <v>1</v>
      </c>
      <c r="Q369" s="821">
        <v>1</v>
      </c>
      <c r="R369" s="821">
        <v>1</v>
      </c>
      <c r="S369" s="818"/>
      <c r="T369" s="821"/>
      <c r="U369" s="805"/>
      <c r="V369" s="805"/>
      <c r="W369" s="805"/>
      <c r="X369" s="805"/>
      <c r="Y369" s="805"/>
      <c r="Z369" s="805"/>
      <c r="AA369" s="818"/>
      <c r="AB369" s="821"/>
      <c r="AR369" s="802" t="str">
        <f t="shared" si="242"/>
        <v>DB</v>
      </c>
      <c r="AS369" s="802" t="str">
        <f>+RIGHT(C369,1)</f>
        <v>0</v>
      </c>
      <c r="AT369" s="802" t="str">
        <f t="shared" si="245"/>
        <v>DB+0</v>
      </c>
    </row>
    <row r="370" spans="1:46" ht="14.45" customHeight="1" x14ac:dyDescent="0.2">
      <c r="A370" s="815"/>
      <c r="B370" s="815"/>
      <c r="C370" s="838"/>
      <c r="D370" s="819">
        <v>379.6</v>
      </c>
      <c r="E370" s="818"/>
      <c r="F370" s="818"/>
      <c r="G370" s="818"/>
      <c r="H370" s="818"/>
      <c r="I370" s="818"/>
      <c r="J370" s="818"/>
      <c r="K370" s="818"/>
      <c r="L370" s="818"/>
      <c r="M370" s="818"/>
      <c r="N370" s="805"/>
      <c r="O370" s="805"/>
      <c r="P370" s="805"/>
      <c r="Q370" s="818"/>
      <c r="R370" s="818"/>
      <c r="S370" s="818"/>
      <c r="T370" s="805"/>
      <c r="U370" s="805"/>
      <c r="V370" s="805">
        <f t="shared" ref="V370" si="280">+ROUND(D370/15,0)-1</f>
        <v>24</v>
      </c>
      <c r="W370" s="805"/>
      <c r="X370" s="805"/>
      <c r="Y370" s="805"/>
      <c r="Z370" s="805">
        <f t="shared" ref="Z370" si="281">V370+Y370</f>
        <v>24</v>
      </c>
      <c r="AA370" s="818"/>
      <c r="AB370" s="821"/>
      <c r="AR370" s="802" t="str">
        <f t="shared" si="242"/>
        <v/>
      </c>
    </row>
    <row r="371" spans="1:46" ht="14.45" customHeight="1" x14ac:dyDescent="0.2">
      <c r="A371" s="815">
        <f>+SUBTOTAL(3,$B$13:B371)</f>
        <v>180</v>
      </c>
      <c r="B371" s="815" t="s">
        <v>71</v>
      </c>
      <c r="C371" s="838" t="s">
        <v>231</v>
      </c>
      <c r="D371" s="819"/>
      <c r="E371" s="821">
        <v>1</v>
      </c>
      <c r="F371" s="822" t="s">
        <v>1960</v>
      </c>
      <c r="G371" s="821" t="s">
        <v>1778</v>
      </c>
      <c r="H371" s="821" t="s">
        <v>439</v>
      </c>
      <c r="I371" s="821" t="s">
        <v>1779</v>
      </c>
      <c r="J371" s="821" t="s">
        <v>1778</v>
      </c>
      <c r="K371" s="821" t="s">
        <v>439</v>
      </c>
      <c r="L371" s="821" t="s">
        <v>1779</v>
      </c>
      <c r="M371" s="821">
        <v>1</v>
      </c>
      <c r="N371" s="821" t="s">
        <v>1780</v>
      </c>
      <c r="O371" s="821" t="s">
        <v>1781</v>
      </c>
      <c r="P371" s="821">
        <v>1</v>
      </c>
      <c r="Q371" s="821">
        <v>1</v>
      </c>
      <c r="R371" s="821">
        <v>1</v>
      </c>
      <c r="S371" s="821">
        <v>1</v>
      </c>
      <c r="T371" s="821"/>
      <c r="U371" s="821"/>
      <c r="V371" s="805"/>
      <c r="W371" s="805"/>
      <c r="X371" s="805"/>
      <c r="Y371" s="805"/>
      <c r="Z371" s="805"/>
      <c r="AA371" s="821"/>
      <c r="AB371" s="821"/>
      <c r="AC371" s="802"/>
      <c r="AD371" s="802"/>
      <c r="AE371" s="802"/>
      <c r="AF371" s="802"/>
      <c r="AG371" s="802"/>
      <c r="AH371" s="802"/>
      <c r="AI371" s="802"/>
      <c r="AJ371" s="802"/>
      <c r="AK371" s="802"/>
      <c r="AL371" s="802"/>
      <c r="AM371" s="802"/>
      <c r="AN371" s="802"/>
      <c r="AO371" s="802"/>
      <c r="AP371" s="802"/>
      <c r="AR371" s="802" t="str">
        <f t="shared" si="242"/>
        <v>DA</v>
      </c>
      <c r="AS371" s="802" t="str">
        <f>+RIGHT(C371,1)</f>
        <v>0</v>
      </c>
      <c r="AT371" s="802" t="str">
        <f t="shared" si="245"/>
        <v>DA+0</v>
      </c>
    </row>
    <row r="372" spans="1:46" ht="14.45" customHeight="1" x14ac:dyDescent="0.2">
      <c r="A372" s="815"/>
      <c r="B372" s="815"/>
      <c r="C372" s="838"/>
      <c r="D372" s="819">
        <v>385</v>
      </c>
      <c r="E372" s="818"/>
      <c r="F372" s="818"/>
      <c r="G372" s="818"/>
      <c r="H372" s="818"/>
      <c r="I372" s="818"/>
      <c r="J372" s="818"/>
      <c r="K372" s="818"/>
      <c r="L372" s="818"/>
      <c r="M372" s="818"/>
      <c r="N372" s="805"/>
      <c r="O372" s="805"/>
      <c r="P372" s="805"/>
      <c r="Q372" s="818"/>
      <c r="R372" s="818"/>
      <c r="S372" s="818"/>
      <c r="T372" s="805"/>
      <c r="U372" s="805"/>
      <c r="V372" s="805">
        <f t="shared" ref="V372" si="282">+ROUND(D372/15,0)-1</f>
        <v>25</v>
      </c>
      <c r="W372" s="805"/>
      <c r="X372" s="805"/>
      <c r="Y372" s="805"/>
      <c r="Z372" s="805">
        <f t="shared" ref="Z372" si="283">V372+Y372</f>
        <v>25</v>
      </c>
      <c r="AA372" s="818"/>
      <c r="AB372" s="821"/>
      <c r="AR372" s="802" t="str">
        <f t="shared" si="242"/>
        <v/>
      </c>
    </row>
    <row r="373" spans="1:46" ht="14.45" customHeight="1" x14ac:dyDescent="0.2">
      <c r="A373" s="815">
        <f>+SUBTOTAL(3,$B$13:B373)</f>
        <v>181</v>
      </c>
      <c r="B373" s="815" t="s">
        <v>72</v>
      </c>
      <c r="C373" s="838" t="s">
        <v>231</v>
      </c>
      <c r="D373" s="819"/>
      <c r="E373" s="821">
        <v>1</v>
      </c>
      <c r="F373" s="822" t="s">
        <v>1961</v>
      </c>
      <c r="G373" s="821" t="s">
        <v>1778</v>
      </c>
      <c r="H373" s="821" t="s">
        <v>439</v>
      </c>
      <c r="I373" s="821" t="s">
        <v>1779</v>
      </c>
      <c r="J373" s="821" t="s">
        <v>1778</v>
      </c>
      <c r="K373" s="821" t="s">
        <v>439</v>
      </c>
      <c r="L373" s="821" t="s">
        <v>1779</v>
      </c>
      <c r="M373" s="821">
        <v>1</v>
      </c>
      <c r="N373" s="821" t="s">
        <v>1780</v>
      </c>
      <c r="O373" s="821" t="s">
        <v>1781</v>
      </c>
      <c r="P373" s="821">
        <v>1</v>
      </c>
      <c r="Q373" s="821">
        <v>1</v>
      </c>
      <c r="R373" s="821">
        <v>1</v>
      </c>
      <c r="S373" s="821">
        <v>1</v>
      </c>
      <c r="T373" s="821"/>
      <c r="U373" s="821"/>
      <c r="V373" s="805"/>
      <c r="W373" s="805"/>
      <c r="X373" s="805"/>
      <c r="Y373" s="805"/>
      <c r="Z373" s="805"/>
      <c r="AA373" s="821"/>
      <c r="AB373" s="821"/>
      <c r="AC373" s="802"/>
      <c r="AD373" s="802"/>
      <c r="AE373" s="802"/>
      <c r="AF373" s="802"/>
      <c r="AG373" s="802"/>
      <c r="AH373" s="802"/>
      <c r="AI373" s="802"/>
      <c r="AJ373" s="802"/>
      <c r="AK373" s="802"/>
      <c r="AL373" s="802"/>
      <c r="AM373" s="802"/>
      <c r="AN373" s="802"/>
      <c r="AO373" s="802"/>
      <c r="AP373" s="802"/>
      <c r="AR373" s="802" t="str">
        <f t="shared" si="242"/>
        <v>DA</v>
      </c>
      <c r="AS373" s="802" t="str">
        <f>+RIGHT(C373,1)</f>
        <v>0</v>
      </c>
      <c r="AT373" s="802" t="str">
        <f t="shared" si="245"/>
        <v>DA+0</v>
      </c>
    </row>
    <row r="374" spans="1:46" ht="14.45" customHeight="1" x14ac:dyDescent="0.2">
      <c r="A374" s="815"/>
      <c r="B374" s="815"/>
      <c r="C374" s="838"/>
      <c r="D374" s="819">
        <v>369</v>
      </c>
      <c r="E374" s="818"/>
      <c r="F374" s="818"/>
      <c r="G374" s="818"/>
      <c r="H374" s="818"/>
      <c r="I374" s="818"/>
      <c r="J374" s="818"/>
      <c r="K374" s="818"/>
      <c r="L374" s="818"/>
      <c r="M374" s="818"/>
      <c r="N374" s="805"/>
      <c r="O374" s="805"/>
      <c r="P374" s="805"/>
      <c r="Q374" s="818"/>
      <c r="R374" s="818"/>
      <c r="S374" s="818"/>
      <c r="T374" s="805"/>
      <c r="U374" s="805"/>
      <c r="V374" s="805">
        <f t="shared" ref="V374" si="284">+ROUND(D374/15,0)-1</f>
        <v>24</v>
      </c>
      <c r="W374" s="805"/>
      <c r="X374" s="805"/>
      <c r="Y374" s="805"/>
      <c r="Z374" s="805">
        <f t="shared" ref="Z374" si="285">V374+Y374</f>
        <v>24</v>
      </c>
      <c r="AA374" s="818"/>
      <c r="AB374" s="821"/>
      <c r="AR374" s="802" t="str">
        <f t="shared" si="242"/>
        <v/>
      </c>
    </row>
    <row r="375" spans="1:46" ht="14.45" customHeight="1" x14ac:dyDescent="0.2">
      <c r="A375" s="815">
        <f>+SUBTOTAL(3,$B$13:B375)</f>
        <v>182</v>
      </c>
      <c r="B375" s="815" t="s">
        <v>73</v>
      </c>
      <c r="C375" s="838" t="s">
        <v>231</v>
      </c>
      <c r="D375" s="819"/>
      <c r="E375" s="821">
        <v>1</v>
      </c>
      <c r="F375" s="822" t="s">
        <v>1962</v>
      </c>
      <c r="G375" s="821" t="s">
        <v>1778</v>
      </c>
      <c r="H375" s="821" t="s">
        <v>439</v>
      </c>
      <c r="I375" s="821" t="s">
        <v>1779</v>
      </c>
      <c r="J375" s="821" t="s">
        <v>1778</v>
      </c>
      <c r="K375" s="821" t="s">
        <v>439</v>
      </c>
      <c r="L375" s="821" t="s">
        <v>1779</v>
      </c>
      <c r="M375" s="821">
        <v>1</v>
      </c>
      <c r="N375" s="821" t="s">
        <v>1780</v>
      </c>
      <c r="O375" s="821" t="s">
        <v>1781</v>
      </c>
      <c r="P375" s="821">
        <v>1</v>
      </c>
      <c r="Q375" s="821">
        <v>1</v>
      </c>
      <c r="R375" s="821">
        <v>1</v>
      </c>
      <c r="S375" s="821">
        <v>1</v>
      </c>
      <c r="T375" s="821"/>
      <c r="U375" s="821"/>
      <c r="V375" s="805"/>
      <c r="W375" s="805"/>
      <c r="X375" s="805"/>
      <c r="Y375" s="805"/>
      <c r="Z375" s="805"/>
      <c r="AA375" s="821"/>
      <c r="AB375" s="821"/>
      <c r="AC375" s="802"/>
      <c r="AD375" s="802"/>
      <c r="AE375" s="802"/>
      <c r="AF375" s="802"/>
      <c r="AG375" s="802"/>
      <c r="AH375" s="802"/>
      <c r="AI375" s="802"/>
      <c r="AJ375" s="802"/>
      <c r="AK375" s="802"/>
      <c r="AL375" s="802"/>
      <c r="AM375" s="802"/>
      <c r="AN375" s="802"/>
      <c r="AO375" s="802"/>
      <c r="AP375" s="802"/>
      <c r="AR375" s="802" t="str">
        <f t="shared" si="242"/>
        <v>DA</v>
      </c>
      <c r="AS375" s="802" t="str">
        <f>+RIGHT(C375,1)</f>
        <v>0</v>
      </c>
      <c r="AT375" s="802" t="str">
        <f t="shared" si="245"/>
        <v>DA+0</v>
      </c>
    </row>
    <row r="376" spans="1:46" ht="14.45" customHeight="1" x14ac:dyDescent="0.2">
      <c r="A376" s="815"/>
      <c r="B376" s="815"/>
      <c r="C376" s="838"/>
      <c r="D376" s="819">
        <v>409</v>
      </c>
      <c r="E376" s="818"/>
      <c r="F376" s="818"/>
      <c r="G376" s="818"/>
      <c r="H376" s="818"/>
      <c r="I376" s="818"/>
      <c r="J376" s="818"/>
      <c r="K376" s="818"/>
      <c r="L376" s="818"/>
      <c r="M376" s="818"/>
      <c r="N376" s="805"/>
      <c r="O376" s="805"/>
      <c r="P376" s="805"/>
      <c r="Q376" s="818"/>
      <c r="R376" s="818"/>
      <c r="S376" s="818"/>
      <c r="T376" s="805"/>
      <c r="U376" s="805"/>
      <c r="V376" s="805">
        <f t="shared" ref="V376" si="286">+ROUND(D376/15,0)-1</f>
        <v>26</v>
      </c>
      <c r="W376" s="805"/>
      <c r="X376" s="805"/>
      <c r="Y376" s="805"/>
      <c r="Z376" s="805">
        <f t="shared" ref="Z376" si="287">V376+Y376</f>
        <v>26</v>
      </c>
      <c r="AA376" s="818"/>
      <c r="AB376" s="821"/>
      <c r="AR376" s="802" t="str">
        <f t="shared" si="242"/>
        <v/>
      </c>
    </row>
    <row r="377" spans="1:46" ht="14.45" customHeight="1" x14ac:dyDescent="0.2">
      <c r="A377" s="815">
        <f>+SUBTOTAL(3,$B$13:B377)</f>
        <v>183</v>
      </c>
      <c r="B377" s="815" t="s">
        <v>74</v>
      </c>
      <c r="C377" s="838" t="s">
        <v>231</v>
      </c>
      <c r="D377" s="819"/>
      <c r="E377" s="821">
        <v>1</v>
      </c>
      <c r="F377" s="822" t="s">
        <v>1963</v>
      </c>
      <c r="G377" s="821" t="s">
        <v>1778</v>
      </c>
      <c r="H377" s="821" t="s">
        <v>439</v>
      </c>
      <c r="I377" s="821" t="s">
        <v>1779</v>
      </c>
      <c r="J377" s="821" t="s">
        <v>1778</v>
      </c>
      <c r="K377" s="821" t="s">
        <v>439</v>
      </c>
      <c r="L377" s="821" t="s">
        <v>1779</v>
      </c>
      <c r="M377" s="821">
        <v>1</v>
      </c>
      <c r="N377" s="821" t="s">
        <v>1780</v>
      </c>
      <c r="O377" s="821" t="s">
        <v>1781</v>
      </c>
      <c r="P377" s="821">
        <v>1</v>
      </c>
      <c r="Q377" s="821">
        <v>1</v>
      </c>
      <c r="R377" s="821">
        <v>1</v>
      </c>
      <c r="S377" s="821">
        <v>1</v>
      </c>
      <c r="T377" s="821"/>
      <c r="U377" s="821"/>
      <c r="V377" s="805"/>
      <c r="W377" s="805"/>
      <c r="X377" s="805"/>
      <c r="Y377" s="805"/>
      <c r="Z377" s="805"/>
      <c r="AA377" s="821"/>
      <c r="AB377" s="821"/>
      <c r="AC377" s="802"/>
      <c r="AD377" s="802"/>
      <c r="AE377" s="802"/>
      <c r="AF377" s="802"/>
      <c r="AG377" s="802"/>
      <c r="AH377" s="802"/>
      <c r="AI377" s="802"/>
      <c r="AJ377" s="802"/>
      <c r="AK377" s="802"/>
      <c r="AL377" s="802"/>
      <c r="AM377" s="802"/>
      <c r="AN377" s="802"/>
      <c r="AO377" s="802"/>
      <c r="AP377" s="802"/>
      <c r="AR377" s="802" t="str">
        <f t="shared" si="242"/>
        <v>DA</v>
      </c>
      <c r="AS377" s="802" t="str">
        <f>+RIGHT(C377,1)</f>
        <v>0</v>
      </c>
      <c r="AT377" s="802" t="str">
        <f t="shared" si="245"/>
        <v>DA+0</v>
      </c>
    </row>
    <row r="378" spans="1:46" ht="14.45" customHeight="1" x14ac:dyDescent="0.2">
      <c r="A378" s="815"/>
      <c r="B378" s="815"/>
      <c r="C378" s="838"/>
      <c r="D378" s="819">
        <v>422</v>
      </c>
      <c r="E378" s="818"/>
      <c r="F378" s="818"/>
      <c r="G378" s="818"/>
      <c r="H378" s="818"/>
      <c r="I378" s="818"/>
      <c r="J378" s="818"/>
      <c r="K378" s="818"/>
      <c r="L378" s="818"/>
      <c r="M378" s="818"/>
      <c r="N378" s="805"/>
      <c r="O378" s="805"/>
      <c r="P378" s="805"/>
      <c r="Q378" s="818"/>
      <c r="R378" s="818"/>
      <c r="S378" s="818"/>
      <c r="T378" s="805"/>
      <c r="U378" s="805"/>
      <c r="V378" s="805">
        <f t="shared" ref="V378" si="288">+ROUND(D378/15,0)-1</f>
        <v>27</v>
      </c>
      <c r="W378" s="805"/>
      <c r="X378" s="805"/>
      <c r="Y378" s="805"/>
      <c r="Z378" s="805">
        <f t="shared" ref="Z378" si="289">V378+Y378</f>
        <v>27</v>
      </c>
      <c r="AA378" s="818"/>
      <c r="AB378" s="821"/>
      <c r="AR378" s="802" t="str">
        <f t="shared" si="242"/>
        <v/>
      </c>
    </row>
    <row r="379" spans="1:46" ht="14.45" customHeight="1" x14ac:dyDescent="0.2">
      <c r="A379" s="815">
        <f>+SUBTOTAL(3,$B$13:B379)</f>
        <v>184</v>
      </c>
      <c r="B379" s="815" t="s">
        <v>75</v>
      </c>
      <c r="C379" s="838" t="s">
        <v>233</v>
      </c>
      <c r="D379" s="819"/>
      <c r="E379" s="821">
        <v>1</v>
      </c>
      <c r="F379" s="822" t="s">
        <v>1964</v>
      </c>
      <c r="G379" s="821" t="s">
        <v>1778</v>
      </c>
      <c r="H379" s="821" t="s">
        <v>439</v>
      </c>
      <c r="I379" s="821" t="s">
        <v>1779</v>
      </c>
      <c r="J379" s="821" t="s">
        <v>1778</v>
      </c>
      <c r="K379" s="821" t="s">
        <v>439</v>
      </c>
      <c r="L379" s="821" t="s">
        <v>1779</v>
      </c>
      <c r="M379" s="821">
        <v>1</v>
      </c>
      <c r="N379" s="821" t="s">
        <v>1780</v>
      </c>
      <c r="O379" s="821" t="s">
        <v>1781</v>
      </c>
      <c r="P379" s="821">
        <v>1</v>
      </c>
      <c r="Q379" s="821">
        <v>1</v>
      </c>
      <c r="R379" s="821">
        <v>1</v>
      </c>
      <c r="S379" s="821">
        <v>1</v>
      </c>
      <c r="T379" s="821"/>
      <c r="U379" s="821"/>
      <c r="V379" s="805"/>
      <c r="W379" s="805"/>
      <c r="X379" s="805"/>
      <c r="Y379" s="805"/>
      <c r="Z379" s="805"/>
      <c r="AA379" s="821"/>
      <c r="AB379" s="821"/>
      <c r="AC379" s="802"/>
      <c r="AD379" s="802"/>
      <c r="AE379" s="802"/>
      <c r="AF379" s="802"/>
      <c r="AG379" s="802"/>
      <c r="AH379" s="802"/>
      <c r="AI379" s="802"/>
      <c r="AJ379" s="802"/>
      <c r="AK379" s="802"/>
      <c r="AL379" s="802"/>
      <c r="AM379" s="802"/>
      <c r="AN379" s="802"/>
      <c r="AO379" s="802"/>
      <c r="AP379" s="802"/>
      <c r="AR379" s="802" t="str">
        <f t="shared" si="242"/>
        <v>DA</v>
      </c>
      <c r="AS379" s="802" t="str">
        <f>+RIGHT(C379,1)</f>
        <v>9</v>
      </c>
      <c r="AT379" s="802" t="str">
        <f t="shared" si="245"/>
        <v>DA+9</v>
      </c>
    </row>
    <row r="380" spans="1:46" ht="14.45" customHeight="1" x14ac:dyDescent="0.2">
      <c r="A380" s="815"/>
      <c r="B380" s="815"/>
      <c r="C380" s="838"/>
      <c r="D380" s="819">
        <v>370</v>
      </c>
      <c r="E380" s="818"/>
      <c r="F380" s="818"/>
      <c r="G380" s="818"/>
      <c r="H380" s="818"/>
      <c r="I380" s="818"/>
      <c r="J380" s="818"/>
      <c r="K380" s="818"/>
      <c r="L380" s="818"/>
      <c r="M380" s="818"/>
      <c r="N380" s="805"/>
      <c r="O380" s="805"/>
      <c r="P380" s="805"/>
      <c r="Q380" s="818"/>
      <c r="R380" s="818"/>
      <c r="S380" s="818"/>
      <c r="T380" s="805"/>
      <c r="U380" s="805"/>
      <c r="V380" s="805">
        <f t="shared" ref="V380" si="290">+ROUND(D380/15,0)-1</f>
        <v>24</v>
      </c>
      <c r="W380" s="805"/>
      <c r="X380" s="805"/>
      <c r="Y380" s="805"/>
      <c r="Z380" s="805">
        <f t="shared" ref="Z380" si="291">V380+Y380</f>
        <v>24</v>
      </c>
      <c r="AA380" s="818"/>
      <c r="AB380" s="821"/>
      <c r="AR380" s="802" t="str">
        <f t="shared" si="242"/>
        <v/>
      </c>
    </row>
    <row r="381" spans="1:46" ht="14.45" customHeight="1" x14ac:dyDescent="0.2">
      <c r="A381" s="815">
        <f>+SUBTOTAL(3,$B$13:B381)</f>
        <v>185</v>
      </c>
      <c r="B381" s="815" t="s">
        <v>192</v>
      </c>
      <c r="C381" s="838" t="s">
        <v>232</v>
      </c>
      <c r="D381" s="819"/>
      <c r="E381" s="821">
        <v>1</v>
      </c>
      <c r="F381" s="822" t="s">
        <v>1965</v>
      </c>
      <c r="G381" s="821" t="s">
        <v>1778</v>
      </c>
      <c r="H381" s="821" t="s">
        <v>439</v>
      </c>
      <c r="I381" s="821" t="s">
        <v>1779</v>
      </c>
      <c r="J381" s="821" t="s">
        <v>1778</v>
      </c>
      <c r="K381" s="821" t="s">
        <v>439</v>
      </c>
      <c r="L381" s="821" t="s">
        <v>1779</v>
      </c>
      <c r="M381" s="821">
        <v>1</v>
      </c>
      <c r="N381" s="821" t="s">
        <v>1780</v>
      </c>
      <c r="O381" s="821" t="s">
        <v>1781</v>
      </c>
      <c r="P381" s="821">
        <v>1</v>
      </c>
      <c r="Q381" s="821">
        <v>1</v>
      </c>
      <c r="R381" s="821">
        <v>1</v>
      </c>
      <c r="S381" s="821">
        <v>1</v>
      </c>
      <c r="T381" s="821"/>
      <c r="U381" s="821"/>
      <c r="V381" s="805"/>
      <c r="W381" s="805"/>
      <c r="X381" s="805"/>
      <c r="Y381" s="805"/>
      <c r="Z381" s="805"/>
      <c r="AA381" s="821"/>
      <c r="AB381" s="821"/>
      <c r="AC381" s="802"/>
      <c r="AD381" s="802"/>
      <c r="AE381" s="802"/>
      <c r="AF381" s="802"/>
      <c r="AG381" s="802"/>
      <c r="AH381" s="802"/>
      <c r="AI381" s="802"/>
      <c r="AJ381" s="802"/>
      <c r="AK381" s="802"/>
      <c r="AL381" s="802"/>
      <c r="AM381" s="802"/>
      <c r="AN381" s="802"/>
      <c r="AO381" s="802"/>
      <c r="AP381" s="802"/>
      <c r="AR381" s="802" t="str">
        <f t="shared" si="242"/>
        <v>DA</v>
      </c>
      <c r="AS381" s="802" t="str">
        <f>+RIGHT(C381,1)</f>
        <v>6</v>
      </c>
      <c r="AT381" s="802" t="str">
        <f t="shared" si="245"/>
        <v>DA+6</v>
      </c>
    </row>
    <row r="382" spans="1:46" ht="14.45" customHeight="1" x14ac:dyDescent="0.2">
      <c r="A382" s="815"/>
      <c r="B382" s="815"/>
      <c r="C382" s="838"/>
      <c r="D382" s="819">
        <v>464</v>
      </c>
      <c r="E382" s="818"/>
      <c r="F382" s="818"/>
      <c r="G382" s="818"/>
      <c r="H382" s="818"/>
      <c r="I382" s="818"/>
      <c r="J382" s="818"/>
      <c r="K382" s="818"/>
      <c r="L382" s="818"/>
      <c r="M382" s="818"/>
      <c r="N382" s="805"/>
      <c r="O382" s="805"/>
      <c r="P382" s="805"/>
      <c r="Q382" s="818"/>
      <c r="R382" s="818"/>
      <c r="S382" s="818"/>
      <c r="T382" s="805"/>
      <c r="U382" s="805"/>
      <c r="V382" s="805">
        <f t="shared" ref="V382" si="292">+ROUND(D382/15,0)-1</f>
        <v>30</v>
      </c>
      <c r="W382" s="805"/>
      <c r="X382" s="805"/>
      <c r="Y382" s="805"/>
      <c r="Z382" s="805">
        <f t="shared" ref="Z382" si="293">V382+Y382</f>
        <v>30</v>
      </c>
      <c r="AA382" s="818"/>
      <c r="AB382" s="821"/>
      <c r="AR382" s="802" t="str">
        <f t="shared" si="242"/>
        <v/>
      </c>
    </row>
    <row r="383" spans="1:46" ht="14.45" customHeight="1" x14ac:dyDescent="0.2">
      <c r="A383" s="815">
        <f>+SUBTOTAL(3,$B$13:B383)</f>
        <v>186</v>
      </c>
      <c r="B383" s="815" t="s">
        <v>193</v>
      </c>
      <c r="C383" s="838" t="s">
        <v>20</v>
      </c>
      <c r="D383" s="819"/>
      <c r="E383" s="821">
        <v>1</v>
      </c>
      <c r="F383" s="822" t="s">
        <v>1966</v>
      </c>
      <c r="G383" s="821" t="s">
        <v>1778</v>
      </c>
      <c r="H383" s="821" t="s">
        <v>439</v>
      </c>
      <c r="I383" s="821" t="s">
        <v>1779</v>
      </c>
      <c r="J383" s="821" t="s">
        <v>1778</v>
      </c>
      <c r="K383" s="821" t="s">
        <v>439</v>
      </c>
      <c r="L383" s="821" t="s">
        <v>1779</v>
      </c>
      <c r="M383" s="821">
        <v>1</v>
      </c>
      <c r="N383" s="821" t="s">
        <v>1780</v>
      </c>
      <c r="O383" s="821" t="s">
        <v>1781</v>
      </c>
      <c r="P383" s="821">
        <v>1</v>
      </c>
      <c r="Q383" s="821">
        <v>1</v>
      </c>
      <c r="R383" s="821">
        <v>1</v>
      </c>
      <c r="S383" s="821">
        <v>1</v>
      </c>
      <c r="T383" s="821"/>
      <c r="U383" s="821"/>
      <c r="V383" s="805"/>
      <c r="W383" s="805"/>
      <c r="X383" s="805"/>
      <c r="Y383" s="805"/>
      <c r="Z383" s="805"/>
      <c r="AA383" s="821"/>
      <c r="AB383" s="821"/>
      <c r="AC383" s="802"/>
      <c r="AD383" s="802"/>
      <c r="AE383" s="802"/>
      <c r="AF383" s="802"/>
      <c r="AG383" s="802"/>
      <c r="AH383" s="802"/>
      <c r="AI383" s="802"/>
      <c r="AJ383" s="802"/>
      <c r="AK383" s="802"/>
      <c r="AL383" s="802"/>
      <c r="AM383" s="802"/>
      <c r="AN383" s="802"/>
      <c r="AO383" s="802"/>
      <c r="AP383" s="802"/>
      <c r="AR383" s="802" t="str">
        <f t="shared" si="242"/>
        <v>DA</v>
      </c>
      <c r="AS383" s="802" t="str">
        <f>+RIGHT(C383,1)</f>
        <v>3</v>
      </c>
      <c r="AT383" s="802" t="str">
        <f t="shared" si="245"/>
        <v>DA+3</v>
      </c>
    </row>
    <row r="384" spans="1:46" ht="14.45" customHeight="1" x14ac:dyDescent="0.2">
      <c r="A384" s="815"/>
      <c r="B384" s="815"/>
      <c r="C384" s="838"/>
      <c r="D384" s="819">
        <v>375</v>
      </c>
      <c r="E384" s="818"/>
      <c r="F384" s="818"/>
      <c r="G384" s="818"/>
      <c r="H384" s="818"/>
      <c r="I384" s="818"/>
      <c r="J384" s="818"/>
      <c r="K384" s="818"/>
      <c r="L384" s="818"/>
      <c r="M384" s="818"/>
      <c r="N384" s="805"/>
      <c r="O384" s="805"/>
      <c r="P384" s="805"/>
      <c r="Q384" s="818"/>
      <c r="R384" s="818"/>
      <c r="S384" s="818"/>
      <c r="T384" s="805"/>
      <c r="U384" s="805"/>
      <c r="V384" s="805">
        <f t="shared" ref="V384" si="294">+ROUND(D384/15,0)-1</f>
        <v>24</v>
      </c>
      <c r="W384" s="805"/>
      <c r="X384" s="805"/>
      <c r="Y384" s="805"/>
      <c r="Z384" s="805">
        <f t="shared" ref="Z384" si="295">V384+Y384</f>
        <v>24</v>
      </c>
      <c r="AA384" s="818"/>
      <c r="AB384" s="821"/>
      <c r="AR384" s="802" t="str">
        <f t="shared" si="242"/>
        <v/>
      </c>
    </row>
    <row r="385" spans="1:46" ht="14.45" customHeight="1" x14ac:dyDescent="0.2">
      <c r="A385" s="815">
        <f>+SUBTOTAL(3,$B$13:B385)</f>
        <v>187</v>
      </c>
      <c r="B385" s="815" t="s">
        <v>194</v>
      </c>
      <c r="C385" s="838" t="s">
        <v>20</v>
      </c>
      <c r="D385" s="819"/>
      <c r="E385" s="821">
        <v>1</v>
      </c>
      <c r="F385" s="822" t="s">
        <v>1967</v>
      </c>
      <c r="G385" s="821" t="s">
        <v>1778</v>
      </c>
      <c r="H385" s="821" t="s">
        <v>439</v>
      </c>
      <c r="I385" s="821" t="s">
        <v>1779</v>
      </c>
      <c r="J385" s="821" t="s">
        <v>1778</v>
      </c>
      <c r="K385" s="821" t="s">
        <v>439</v>
      </c>
      <c r="L385" s="821" t="s">
        <v>1779</v>
      </c>
      <c r="M385" s="821">
        <v>1</v>
      </c>
      <c r="N385" s="821" t="s">
        <v>1780</v>
      </c>
      <c r="O385" s="821" t="s">
        <v>1781</v>
      </c>
      <c r="P385" s="821">
        <v>1</v>
      </c>
      <c r="Q385" s="821">
        <v>1</v>
      </c>
      <c r="R385" s="821">
        <v>1</v>
      </c>
      <c r="S385" s="821">
        <v>1</v>
      </c>
      <c r="T385" s="821"/>
      <c r="U385" s="821"/>
      <c r="V385" s="805"/>
      <c r="W385" s="805"/>
      <c r="X385" s="805"/>
      <c r="Y385" s="805"/>
      <c r="Z385" s="805"/>
      <c r="AA385" s="821"/>
      <c r="AB385" s="821"/>
      <c r="AC385" s="802"/>
      <c r="AD385" s="802"/>
      <c r="AE385" s="802"/>
      <c r="AF385" s="802"/>
      <c r="AG385" s="802"/>
      <c r="AH385" s="802"/>
      <c r="AI385" s="802"/>
      <c r="AJ385" s="802"/>
      <c r="AK385" s="802"/>
      <c r="AL385" s="802"/>
      <c r="AM385" s="802"/>
      <c r="AN385" s="802"/>
      <c r="AO385" s="802"/>
      <c r="AP385" s="802"/>
      <c r="AR385" s="802" t="str">
        <f t="shared" si="242"/>
        <v>DA</v>
      </c>
      <c r="AS385" s="802" t="str">
        <f>+RIGHT(C385,1)</f>
        <v>3</v>
      </c>
      <c r="AT385" s="802" t="str">
        <f t="shared" si="245"/>
        <v>DA+3</v>
      </c>
    </row>
    <row r="386" spans="1:46" ht="14.45" customHeight="1" x14ac:dyDescent="0.2">
      <c r="A386" s="815"/>
      <c r="B386" s="815"/>
      <c r="C386" s="838"/>
      <c r="D386" s="819">
        <v>465.5</v>
      </c>
      <c r="E386" s="818"/>
      <c r="F386" s="818"/>
      <c r="G386" s="818"/>
      <c r="H386" s="818"/>
      <c r="I386" s="818"/>
      <c r="J386" s="818"/>
      <c r="K386" s="818"/>
      <c r="L386" s="818"/>
      <c r="M386" s="818"/>
      <c r="N386" s="805"/>
      <c r="O386" s="805"/>
      <c r="P386" s="805"/>
      <c r="Q386" s="818"/>
      <c r="R386" s="818"/>
      <c r="S386" s="818"/>
      <c r="T386" s="805"/>
      <c r="U386" s="805"/>
      <c r="V386" s="805">
        <f t="shared" ref="V386" si="296">+ROUND(D386/15,0)-1</f>
        <v>30</v>
      </c>
      <c r="W386" s="805"/>
      <c r="X386" s="805"/>
      <c r="Y386" s="805"/>
      <c r="Z386" s="805">
        <f t="shared" ref="Z386" si="297">V386+Y386</f>
        <v>30</v>
      </c>
      <c r="AA386" s="818"/>
      <c r="AB386" s="821"/>
      <c r="AR386" s="802" t="str">
        <f t="shared" si="242"/>
        <v/>
      </c>
    </row>
    <row r="387" spans="1:46" ht="14.45" customHeight="1" x14ac:dyDescent="0.2">
      <c r="A387" s="815">
        <f>+SUBTOTAL(3,$B$13:B387)</f>
        <v>188</v>
      </c>
      <c r="B387" s="820" t="s">
        <v>76</v>
      </c>
      <c r="C387" s="838" t="s">
        <v>242</v>
      </c>
      <c r="D387" s="819"/>
      <c r="E387" s="821">
        <v>1</v>
      </c>
      <c r="F387" s="822" t="s">
        <v>1968</v>
      </c>
      <c r="G387" s="821" t="s">
        <v>1778</v>
      </c>
      <c r="H387" s="821" t="s">
        <v>439</v>
      </c>
      <c r="I387" s="821" t="s">
        <v>1779</v>
      </c>
      <c r="J387" s="821" t="s">
        <v>1778</v>
      </c>
      <c r="K387" s="821" t="s">
        <v>439</v>
      </c>
      <c r="L387" s="821" t="s">
        <v>1779</v>
      </c>
      <c r="M387" s="821">
        <v>1</v>
      </c>
      <c r="N387" s="821" t="s">
        <v>1780</v>
      </c>
      <c r="O387" s="821" t="s">
        <v>1781</v>
      </c>
      <c r="P387" s="821">
        <v>1</v>
      </c>
      <c r="Q387" s="821">
        <v>1</v>
      </c>
      <c r="R387" s="821">
        <v>1</v>
      </c>
      <c r="S387" s="818"/>
      <c r="T387" s="821"/>
      <c r="U387" s="805"/>
      <c r="V387" s="805"/>
      <c r="W387" s="805"/>
      <c r="X387" s="805"/>
      <c r="Y387" s="805"/>
      <c r="Z387" s="805"/>
      <c r="AA387" s="818"/>
      <c r="AB387" s="821"/>
      <c r="AR387" s="802" t="str">
        <f t="shared" si="242"/>
        <v>DB</v>
      </c>
      <c r="AS387" s="802" t="str">
        <f>+RIGHT(C387,1)</f>
        <v>0</v>
      </c>
      <c r="AT387" s="802" t="str">
        <f t="shared" si="245"/>
        <v>DB+0</v>
      </c>
    </row>
    <row r="388" spans="1:46" ht="14.45" customHeight="1" x14ac:dyDescent="0.2">
      <c r="A388" s="815"/>
      <c r="B388" s="815"/>
      <c r="C388" s="838"/>
      <c r="D388" s="819">
        <v>365.6</v>
      </c>
      <c r="E388" s="818"/>
      <c r="F388" s="818"/>
      <c r="G388" s="818"/>
      <c r="H388" s="818"/>
      <c r="I388" s="818"/>
      <c r="J388" s="818"/>
      <c r="K388" s="818"/>
      <c r="L388" s="818"/>
      <c r="M388" s="818"/>
      <c r="N388" s="805"/>
      <c r="O388" s="805"/>
      <c r="P388" s="805"/>
      <c r="Q388" s="818"/>
      <c r="R388" s="818"/>
      <c r="S388" s="818"/>
      <c r="T388" s="805"/>
      <c r="U388" s="805"/>
      <c r="V388" s="805">
        <f t="shared" ref="V388" si="298">+ROUND(D388/15,0)-1</f>
        <v>23</v>
      </c>
      <c r="W388" s="805"/>
      <c r="X388" s="805"/>
      <c r="Y388" s="805"/>
      <c r="Z388" s="805">
        <f t="shared" ref="Z388" si="299">V388+Y388</f>
        <v>23</v>
      </c>
      <c r="AA388" s="818"/>
      <c r="AB388" s="821"/>
      <c r="AR388" s="802" t="str">
        <f t="shared" si="242"/>
        <v/>
      </c>
    </row>
    <row r="389" spans="1:46" ht="14.45" customHeight="1" x14ac:dyDescent="0.2">
      <c r="A389" s="815">
        <f>+SUBTOTAL(3,$B$13:B389)</f>
        <v>189</v>
      </c>
      <c r="B389" s="815" t="s">
        <v>195</v>
      </c>
      <c r="C389" s="838" t="s">
        <v>20</v>
      </c>
      <c r="D389" s="819"/>
      <c r="E389" s="821">
        <v>1</v>
      </c>
      <c r="F389" s="822" t="s">
        <v>1969</v>
      </c>
      <c r="G389" s="821" t="s">
        <v>1778</v>
      </c>
      <c r="H389" s="821" t="s">
        <v>439</v>
      </c>
      <c r="I389" s="821" t="s">
        <v>1779</v>
      </c>
      <c r="J389" s="821" t="s">
        <v>1778</v>
      </c>
      <c r="K389" s="821" t="s">
        <v>439</v>
      </c>
      <c r="L389" s="821" t="s">
        <v>1779</v>
      </c>
      <c r="M389" s="821">
        <v>1</v>
      </c>
      <c r="N389" s="821" t="s">
        <v>1780</v>
      </c>
      <c r="O389" s="821" t="s">
        <v>1781</v>
      </c>
      <c r="P389" s="821">
        <v>1</v>
      </c>
      <c r="Q389" s="821">
        <v>1</v>
      </c>
      <c r="R389" s="821">
        <v>1</v>
      </c>
      <c r="S389" s="821">
        <v>1</v>
      </c>
      <c r="T389" s="821"/>
      <c r="U389" s="821"/>
      <c r="V389" s="805"/>
      <c r="W389" s="805"/>
      <c r="X389" s="805"/>
      <c r="Y389" s="805"/>
      <c r="Z389" s="805"/>
      <c r="AA389" s="821"/>
      <c r="AB389" s="821"/>
      <c r="AC389" s="802"/>
      <c r="AD389" s="802"/>
      <c r="AE389" s="802"/>
      <c r="AF389" s="802"/>
      <c r="AG389" s="802"/>
      <c r="AH389" s="802"/>
      <c r="AI389" s="802"/>
      <c r="AJ389" s="802"/>
      <c r="AK389" s="802"/>
      <c r="AL389" s="802"/>
      <c r="AM389" s="802"/>
      <c r="AN389" s="802"/>
      <c r="AO389" s="802"/>
      <c r="AP389" s="802"/>
      <c r="AR389" s="802" t="str">
        <f t="shared" si="242"/>
        <v>DA</v>
      </c>
      <c r="AS389" s="802" t="str">
        <f>+RIGHT(C389,1)</f>
        <v>3</v>
      </c>
      <c r="AT389" s="802" t="str">
        <f t="shared" si="245"/>
        <v>DA+3</v>
      </c>
    </row>
    <row r="390" spans="1:46" ht="14.45" customHeight="1" x14ac:dyDescent="0.2">
      <c r="A390" s="815"/>
      <c r="B390" s="815"/>
      <c r="C390" s="838"/>
      <c r="D390" s="819">
        <v>424</v>
      </c>
      <c r="E390" s="818"/>
      <c r="F390" s="818"/>
      <c r="G390" s="818"/>
      <c r="H390" s="818"/>
      <c r="I390" s="818"/>
      <c r="J390" s="818"/>
      <c r="K390" s="818"/>
      <c r="L390" s="818"/>
      <c r="M390" s="818"/>
      <c r="N390" s="805"/>
      <c r="O390" s="805"/>
      <c r="P390" s="805"/>
      <c r="Q390" s="818"/>
      <c r="R390" s="818"/>
      <c r="S390" s="818"/>
      <c r="T390" s="805"/>
      <c r="U390" s="805"/>
      <c r="V390" s="805">
        <f t="shared" ref="V390" si="300">+ROUND(D390/15,0)-1</f>
        <v>27</v>
      </c>
      <c r="W390" s="805"/>
      <c r="X390" s="805"/>
      <c r="Y390" s="805"/>
      <c r="Z390" s="805">
        <f t="shared" ref="Z390" si="301">V390+Y390</f>
        <v>27</v>
      </c>
      <c r="AA390" s="818"/>
      <c r="AB390" s="821"/>
      <c r="AR390" s="802" t="str">
        <f t="shared" si="242"/>
        <v/>
      </c>
    </row>
    <row r="391" spans="1:46" ht="14.45" customHeight="1" x14ac:dyDescent="0.2">
      <c r="A391" s="815">
        <f>+SUBTOTAL(3,$B$13:B391)</f>
        <v>190</v>
      </c>
      <c r="B391" s="815" t="s">
        <v>196</v>
      </c>
      <c r="C391" s="838" t="s">
        <v>20</v>
      </c>
      <c r="D391" s="819"/>
      <c r="E391" s="821">
        <v>1</v>
      </c>
      <c r="F391" s="822" t="s">
        <v>1970</v>
      </c>
      <c r="G391" s="821" t="s">
        <v>1778</v>
      </c>
      <c r="H391" s="821" t="s">
        <v>439</v>
      </c>
      <c r="I391" s="821" t="s">
        <v>1779</v>
      </c>
      <c r="J391" s="821" t="s">
        <v>1778</v>
      </c>
      <c r="K391" s="821" t="s">
        <v>439</v>
      </c>
      <c r="L391" s="821" t="s">
        <v>1779</v>
      </c>
      <c r="M391" s="821">
        <v>1</v>
      </c>
      <c r="N391" s="821" t="s">
        <v>1780</v>
      </c>
      <c r="O391" s="821" t="s">
        <v>1781</v>
      </c>
      <c r="P391" s="821">
        <v>1</v>
      </c>
      <c r="Q391" s="821">
        <v>1</v>
      </c>
      <c r="R391" s="821">
        <v>1</v>
      </c>
      <c r="S391" s="821">
        <v>1</v>
      </c>
      <c r="T391" s="821"/>
      <c r="U391" s="821"/>
      <c r="V391" s="805"/>
      <c r="W391" s="805"/>
      <c r="X391" s="805"/>
      <c r="Y391" s="805"/>
      <c r="Z391" s="805"/>
      <c r="AA391" s="821"/>
      <c r="AB391" s="821"/>
      <c r="AC391" s="802"/>
      <c r="AD391" s="802"/>
      <c r="AE391" s="802"/>
      <c r="AF391" s="802"/>
      <c r="AG391" s="802"/>
      <c r="AH391" s="802"/>
      <c r="AI391" s="802"/>
      <c r="AJ391" s="802"/>
      <c r="AK391" s="802"/>
      <c r="AL391" s="802"/>
      <c r="AM391" s="802"/>
      <c r="AN391" s="802"/>
      <c r="AO391" s="802"/>
      <c r="AP391" s="802"/>
      <c r="AR391" s="802" t="str">
        <f t="shared" si="242"/>
        <v>DA</v>
      </c>
      <c r="AS391" s="802" t="str">
        <f>+RIGHT(C391,1)</f>
        <v>3</v>
      </c>
      <c r="AT391" s="802" t="str">
        <f t="shared" si="245"/>
        <v>DA+3</v>
      </c>
    </row>
    <row r="392" spans="1:46" ht="14.45" customHeight="1" x14ac:dyDescent="0.2">
      <c r="A392" s="815"/>
      <c r="B392" s="815"/>
      <c r="C392" s="838"/>
      <c r="D392" s="819">
        <v>399</v>
      </c>
      <c r="E392" s="818"/>
      <c r="F392" s="818"/>
      <c r="G392" s="818"/>
      <c r="H392" s="818"/>
      <c r="I392" s="818"/>
      <c r="J392" s="818"/>
      <c r="K392" s="818"/>
      <c r="L392" s="818"/>
      <c r="M392" s="818"/>
      <c r="N392" s="805"/>
      <c r="O392" s="805"/>
      <c r="P392" s="805"/>
      <c r="Q392" s="818"/>
      <c r="R392" s="818"/>
      <c r="S392" s="818"/>
      <c r="T392" s="805"/>
      <c r="U392" s="805"/>
      <c r="V392" s="805">
        <f t="shared" ref="V392" si="302">+ROUND(D392/15,0)-1</f>
        <v>26</v>
      </c>
      <c r="W392" s="805"/>
      <c r="X392" s="805"/>
      <c r="Y392" s="805"/>
      <c r="Z392" s="805">
        <f t="shared" ref="Z392" si="303">V392+Y392</f>
        <v>26</v>
      </c>
      <c r="AA392" s="818"/>
      <c r="AB392" s="821"/>
      <c r="AR392" s="802" t="str">
        <f t="shared" si="242"/>
        <v/>
      </c>
    </row>
    <row r="393" spans="1:46" ht="14.45" customHeight="1" x14ac:dyDescent="0.2">
      <c r="A393" s="815">
        <f>+SUBTOTAL(3,$B$13:B393)</f>
        <v>191</v>
      </c>
      <c r="B393" s="815" t="s">
        <v>197</v>
      </c>
      <c r="C393" s="838" t="s">
        <v>231</v>
      </c>
      <c r="D393" s="819"/>
      <c r="E393" s="821">
        <v>1</v>
      </c>
      <c r="F393" s="822" t="s">
        <v>1971</v>
      </c>
      <c r="G393" s="821" t="s">
        <v>1778</v>
      </c>
      <c r="H393" s="821" t="s">
        <v>439</v>
      </c>
      <c r="I393" s="821" t="s">
        <v>1779</v>
      </c>
      <c r="J393" s="821" t="s">
        <v>1778</v>
      </c>
      <c r="K393" s="821" t="s">
        <v>439</v>
      </c>
      <c r="L393" s="821" t="s">
        <v>1779</v>
      </c>
      <c r="M393" s="821">
        <v>1</v>
      </c>
      <c r="N393" s="821" t="s">
        <v>1780</v>
      </c>
      <c r="O393" s="821" t="s">
        <v>1781</v>
      </c>
      <c r="P393" s="821">
        <v>1</v>
      </c>
      <c r="Q393" s="821">
        <v>1</v>
      </c>
      <c r="R393" s="821">
        <v>1</v>
      </c>
      <c r="S393" s="821">
        <v>1</v>
      </c>
      <c r="T393" s="821"/>
      <c r="U393" s="821"/>
      <c r="V393" s="805"/>
      <c r="W393" s="805"/>
      <c r="X393" s="805"/>
      <c r="Y393" s="805"/>
      <c r="Z393" s="805"/>
      <c r="AA393" s="821"/>
      <c r="AB393" s="821"/>
      <c r="AC393" s="802"/>
      <c r="AD393" s="802"/>
      <c r="AE393" s="802"/>
      <c r="AF393" s="802"/>
      <c r="AG393" s="802"/>
      <c r="AH393" s="802"/>
      <c r="AI393" s="802"/>
      <c r="AJ393" s="802"/>
      <c r="AK393" s="802"/>
      <c r="AL393" s="802"/>
      <c r="AM393" s="802"/>
      <c r="AN393" s="802"/>
      <c r="AO393" s="802"/>
      <c r="AP393" s="802"/>
      <c r="AR393" s="802" t="str">
        <f t="shared" si="242"/>
        <v>DA</v>
      </c>
      <c r="AS393" s="802" t="str">
        <f>+RIGHT(C393,1)</f>
        <v>0</v>
      </c>
      <c r="AT393" s="802" t="str">
        <f t="shared" si="245"/>
        <v>DA+0</v>
      </c>
    </row>
    <row r="394" spans="1:46" ht="14.45" customHeight="1" x14ac:dyDescent="0.2">
      <c r="A394" s="815"/>
      <c r="B394" s="815"/>
      <c r="C394" s="838"/>
      <c r="D394" s="819">
        <v>440</v>
      </c>
      <c r="E394" s="818"/>
      <c r="F394" s="818"/>
      <c r="G394" s="818"/>
      <c r="H394" s="818"/>
      <c r="I394" s="818"/>
      <c r="J394" s="818"/>
      <c r="K394" s="818"/>
      <c r="L394" s="818"/>
      <c r="M394" s="818"/>
      <c r="N394" s="805"/>
      <c r="O394" s="805"/>
      <c r="P394" s="805"/>
      <c r="Q394" s="818"/>
      <c r="R394" s="818"/>
      <c r="S394" s="818"/>
      <c r="T394" s="805"/>
      <c r="U394" s="805"/>
      <c r="V394" s="805">
        <f t="shared" ref="V394" si="304">+ROUND(D394/15,0)-1</f>
        <v>28</v>
      </c>
      <c r="W394" s="805"/>
      <c r="X394" s="805"/>
      <c r="Y394" s="805"/>
      <c r="Z394" s="805">
        <f t="shared" ref="Z394" si="305">V394+Y394</f>
        <v>28</v>
      </c>
      <c r="AA394" s="818"/>
      <c r="AB394" s="821"/>
      <c r="AR394" s="802" t="str">
        <f t="shared" si="242"/>
        <v/>
      </c>
    </row>
    <row r="395" spans="1:46" ht="14.45" customHeight="1" x14ac:dyDescent="0.2">
      <c r="A395" s="815">
        <f>+SUBTOTAL(3,$B$13:B395)</f>
        <v>192</v>
      </c>
      <c r="B395" s="815" t="s">
        <v>198</v>
      </c>
      <c r="C395" s="838" t="s">
        <v>232</v>
      </c>
      <c r="D395" s="819"/>
      <c r="E395" s="821">
        <v>1</v>
      </c>
      <c r="F395" s="822" t="s">
        <v>1972</v>
      </c>
      <c r="G395" s="821" t="s">
        <v>1778</v>
      </c>
      <c r="H395" s="821" t="s">
        <v>439</v>
      </c>
      <c r="I395" s="821" t="s">
        <v>1779</v>
      </c>
      <c r="J395" s="821" t="s">
        <v>1778</v>
      </c>
      <c r="K395" s="821" t="s">
        <v>439</v>
      </c>
      <c r="L395" s="821" t="s">
        <v>1779</v>
      </c>
      <c r="M395" s="821">
        <v>1</v>
      </c>
      <c r="N395" s="821" t="s">
        <v>1780</v>
      </c>
      <c r="O395" s="821" t="s">
        <v>1781</v>
      </c>
      <c r="P395" s="821">
        <v>1</v>
      </c>
      <c r="Q395" s="821">
        <v>1</v>
      </c>
      <c r="R395" s="821">
        <v>1</v>
      </c>
      <c r="S395" s="821">
        <v>1</v>
      </c>
      <c r="T395" s="821"/>
      <c r="U395" s="821"/>
      <c r="V395" s="805"/>
      <c r="W395" s="805"/>
      <c r="X395" s="805"/>
      <c r="Y395" s="805"/>
      <c r="Z395" s="805"/>
      <c r="AA395" s="821"/>
      <c r="AB395" s="821"/>
      <c r="AC395" s="802"/>
      <c r="AD395" s="802"/>
      <c r="AE395" s="802"/>
      <c r="AF395" s="802"/>
      <c r="AG395" s="802"/>
      <c r="AH395" s="802"/>
      <c r="AI395" s="802"/>
      <c r="AJ395" s="802"/>
      <c r="AK395" s="802"/>
      <c r="AL395" s="802"/>
      <c r="AM395" s="802"/>
      <c r="AN395" s="802"/>
      <c r="AO395" s="802"/>
      <c r="AP395" s="802"/>
      <c r="AR395" s="802" t="str">
        <f t="shared" si="242"/>
        <v>DA</v>
      </c>
      <c r="AS395" s="802" t="str">
        <f>+RIGHT(C395,1)</f>
        <v>6</v>
      </c>
      <c r="AT395" s="802" t="str">
        <f t="shared" si="245"/>
        <v>DA+6</v>
      </c>
    </row>
    <row r="396" spans="1:46" x14ac:dyDescent="0.2">
      <c r="A396" s="815"/>
      <c r="B396" s="815"/>
      <c r="C396" s="838"/>
      <c r="D396" s="819">
        <v>382.1</v>
      </c>
      <c r="E396" s="818"/>
      <c r="F396" s="818"/>
      <c r="G396" s="818"/>
      <c r="H396" s="818"/>
      <c r="I396" s="818"/>
      <c r="J396" s="818"/>
      <c r="K396" s="818"/>
      <c r="L396" s="818"/>
      <c r="M396" s="818"/>
      <c r="N396" s="805"/>
      <c r="O396" s="805"/>
      <c r="P396" s="805"/>
      <c r="Q396" s="818"/>
      <c r="R396" s="818"/>
      <c r="S396" s="818"/>
      <c r="T396" s="805"/>
      <c r="U396" s="805"/>
      <c r="V396" s="805">
        <f t="shared" ref="V396" si="306">+ROUND(D396/15,0)-1</f>
        <v>24</v>
      </c>
      <c r="W396" s="805"/>
      <c r="X396" s="805"/>
      <c r="Y396" s="805"/>
      <c r="Z396" s="805">
        <f t="shared" ref="Z396" si="307">V396+Y396</f>
        <v>24</v>
      </c>
      <c r="AA396" s="818"/>
      <c r="AB396" s="821"/>
      <c r="AR396" s="802" t="str">
        <f t="shared" si="242"/>
        <v/>
      </c>
    </row>
    <row r="397" spans="1:46" ht="14.45" customHeight="1" x14ac:dyDescent="0.2">
      <c r="A397" s="815">
        <f>+SUBTOTAL(3,$B$13:B397)</f>
        <v>193</v>
      </c>
      <c r="B397" s="820" t="s">
        <v>26</v>
      </c>
      <c r="C397" s="838" t="s">
        <v>239</v>
      </c>
      <c r="D397" s="819"/>
      <c r="E397" s="821">
        <v>1</v>
      </c>
      <c r="F397" s="822" t="s">
        <v>1973</v>
      </c>
      <c r="G397" s="821" t="s">
        <v>1778</v>
      </c>
      <c r="H397" s="821" t="s">
        <v>439</v>
      </c>
      <c r="I397" s="821" t="s">
        <v>1779</v>
      </c>
      <c r="J397" s="821" t="s">
        <v>1778</v>
      </c>
      <c r="K397" s="821" t="s">
        <v>439</v>
      </c>
      <c r="L397" s="821" t="s">
        <v>1779</v>
      </c>
      <c r="M397" s="821">
        <v>1</v>
      </c>
      <c r="N397" s="821" t="s">
        <v>1780</v>
      </c>
      <c r="O397" s="821" t="s">
        <v>1781</v>
      </c>
      <c r="P397" s="821">
        <v>1</v>
      </c>
      <c r="Q397" s="821">
        <v>1</v>
      </c>
      <c r="R397" s="821">
        <v>1</v>
      </c>
      <c r="S397" s="818"/>
      <c r="T397" s="821"/>
      <c r="U397" s="805"/>
      <c r="V397" s="805"/>
      <c r="W397" s="805"/>
      <c r="X397" s="805"/>
      <c r="Y397" s="805"/>
      <c r="Z397" s="805"/>
      <c r="AA397" s="818"/>
      <c r="AB397" s="821"/>
      <c r="AR397" s="802" t="str">
        <f t="shared" ref="AR397:AR460" si="308">+LEFT(C397,2)</f>
        <v>DC</v>
      </c>
      <c r="AS397" s="802" t="str">
        <f>+RIGHT(C397,1)</f>
        <v>0</v>
      </c>
      <c r="AT397" s="802" t="str">
        <f t="shared" si="245"/>
        <v>DC+0</v>
      </c>
    </row>
    <row r="398" spans="1:46" ht="14.45" customHeight="1" x14ac:dyDescent="0.2">
      <c r="A398" s="815"/>
      <c r="B398" s="815"/>
      <c r="C398" s="838"/>
      <c r="D398" s="819">
        <v>388.9</v>
      </c>
      <c r="E398" s="818"/>
      <c r="F398" s="818"/>
      <c r="G398" s="818"/>
      <c r="H398" s="818"/>
      <c r="I398" s="818"/>
      <c r="J398" s="818"/>
      <c r="K398" s="818"/>
      <c r="L398" s="818"/>
      <c r="M398" s="818"/>
      <c r="N398" s="805"/>
      <c r="O398" s="805"/>
      <c r="P398" s="805"/>
      <c r="Q398" s="818"/>
      <c r="R398" s="818"/>
      <c r="S398" s="818"/>
      <c r="T398" s="805"/>
      <c r="U398" s="805"/>
      <c r="V398" s="805">
        <f t="shared" ref="V398" si="309">+ROUND(D398/15,0)-1</f>
        <v>25</v>
      </c>
      <c r="W398" s="805"/>
      <c r="X398" s="805"/>
      <c r="Y398" s="805"/>
      <c r="Z398" s="805">
        <f t="shared" ref="Z398" si="310">V398+Y398</f>
        <v>25</v>
      </c>
      <c r="AA398" s="818"/>
      <c r="AB398" s="821"/>
      <c r="AR398" s="802" t="str">
        <f t="shared" si="308"/>
        <v/>
      </c>
    </row>
    <row r="399" spans="1:46" ht="14.45" customHeight="1" x14ac:dyDescent="0.2">
      <c r="A399" s="815">
        <f>+SUBTOTAL(3,$B$13:B399)</f>
        <v>194</v>
      </c>
      <c r="B399" s="815" t="s">
        <v>77</v>
      </c>
      <c r="C399" s="838" t="s">
        <v>231</v>
      </c>
      <c r="D399" s="819"/>
      <c r="E399" s="821">
        <v>1</v>
      </c>
      <c r="F399" s="822" t="s">
        <v>1974</v>
      </c>
      <c r="G399" s="821" t="s">
        <v>1778</v>
      </c>
      <c r="H399" s="821" t="s">
        <v>439</v>
      </c>
      <c r="I399" s="821" t="s">
        <v>1779</v>
      </c>
      <c r="J399" s="821" t="s">
        <v>1778</v>
      </c>
      <c r="K399" s="821" t="s">
        <v>439</v>
      </c>
      <c r="L399" s="821" t="s">
        <v>1779</v>
      </c>
      <c r="M399" s="821">
        <v>1</v>
      </c>
      <c r="N399" s="821" t="s">
        <v>1780</v>
      </c>
      <c r="O399" s="821" t="s">
        <v>1781</v>
      </c>
      <c r="P399" s="821">
        <v>1</v>
      </c>
      <c r="Q399" s="821">
        <v>1</v>
      </c>
      <c r="R399" s="821">
        <v>1</v>
      </c>
      <c r="S399" s="821">
        <v>1</v>
      </c>
      <c r="T399" s="821"/>
      <c r="U399" s="821"/>
      <c r="V399" s="805"/>
      <c r="W399" s="805"/>
      <c r="X399" s="805"/>
      <c r="Y399" s="805"/>
      <c r="Z399" s="805"/>
      <c r="AA399" s="821"/>
      <c r="AB399" s="821"/>
      <c r="AC399" s="802"/>
      <c r="AD399" s="802"/>
      <c r="AE399" s="802"/>
      <c r="AF399" s="802"/>
      <c r="AG399" s="802"/>
      <c r="AH399" s="802"/>
      <c r="AI399" s="802"/>
      <c r="AJ399" s="802"/>
      <c r="AK399" s="802"/>
      <c r="AL399" s="802"/>
      <c r="AM399" s="802"/>
      <c r="AN399" s="802"/>
      <c r="AO399" s="802"/>
      <c r="AP399" s="802"/>
      <c r="AR399" s="802" t="str">
        <f t="shared" si="308"/>
        <v>DA</v>
      </c>
      <c r="AS399" s="802" t="str">
        <f>+RIGHT(C399,1)</f>
        <v>0</v>
      </c>
      <c r="AT399" s="802" t="str">
        <f t="shared" ref="AT399:AT461" si="311">+CONCATENATE(AR399,"+",AS399)</f>
        <v>DA+0</v>
      </c>
    </row>
    <row r="400" spans="1:46" ht="14.45" customHeight="1" x14ac:dyDescent="0.2">
      <c r="A400" s="815"/>
      <c r="B400" s="815"/>
      <c r="C400" s="838"/>
      <c r="D400" s="819">
        <v>445</v>
      </c>
      <c r="E400" s="818"/>
      <c r="F400" s="818"/>
      <c r="G400" s="818"/>
      <c r="H400" s="818"/>
      <c r="I400" s="818"/>
      <c r="J400" s="818"/>
      <c r="K400" s="818"/>
      <c r="L400" s="818"/>
      <c r="M400" s="818"/>
      <c r="N400" s="805"/>
      <c r="O400" s="805"/>
      <c r="P400" s="805"/>
      <c r="Q400" s="818"/>
      <c r="R400" s="818"/>
      <c r="S400" s="818"/>
      <c r="T400" s="805"/>
      <c r="U400" s="805"/>
      <c r="V400" s="805">
        <f t="shared" ref="V400" si="312">+ROUND(D400/15,0)-1</f>
        <v>29</v>
      </c>
      <c r="W400" s="805"/>
      <c r="X400" s="805"/>
      <c r="Y400" s="805"/>
      <c r="Z400" s="805">
        <f t="shared" ref="Z400" si="313">V400+Y400</f>
        <v>29</v>
      </c>
      <c r="AA400" s="818"/>
      <c r="AB400" s="821"/>
      <c r="AR400" s="802" t="str">
        <f t="shared" si="308"/>
        <v/>
      </c>
    </row>
    <row r="401" spans="1:46" ht="14.45" customHeight="1" x14ac:dyDescent="0.2">
      <c r="A401" s="815">
        <f>+SUBTOTAL(3,$B$13:B401)</f>
        <v>195</v>
      </c>
      <c r="B401" s="815" t="s">
        <v>199</v>
      </c>
      <c r="C401" s="838" t="s">
        <v>231</v>
      </c>
      <c r="D401" s="819"/>
      <c r="E401" s="821">
        <v>1</v>
      </c>
      <c r="F401" s="822" t="s">
        <v>1975</v>
      </c>
      <c r="G401" s="821" t="s">
        <v>1778</v>
      </c>
      <c r="H401" s="821" t="s">
        <v>439</v>
      </c>
      <c r="I401" s="821" t="s">
        <v>1779</v>
      </c>
      <c r="J401" s="821" t="s">
        <v>1778</v>
      </c>
      <c r="K401" s="821" t="s">
        <v>439</v>
      </c>
      <c r="L401" s="821" t="s">
        <v>1779</v>
      </c>
      <c r="M401" s="821">
        <v>1</v>
      </c>
      <c r="N401" s="821" t="s">
        <v>1780</v>
      </c>
      <c r="O401" s="821" t="s">
        <v>1781</v>
      </c>
      <c r="P401" s="821">
        <v>1</v>
      </c>
      <c r="Q401" s="821">
        <v>1</v>
      </c>
      <c r="R401" s="821">
        <v>1</v>
      </c>
      <c r="S401" s="821">
        <v>1</v>
      </c>
      <c r="T401" s="821"/>
      <c r="U401" s="821"/>
      <c r="V401" s="805"/>
      <c r="W401" s="805"/>
      <c r="X401" s="805"/>
      <c r="Y401" s="805"/>
      <c r="Z401" s="805"/>
      <c r="AA401" s="821"/>
      <c r="AB401" s="821"/>
      <c r="AC401" s="802"/>
      <c r="AD401" s="802"/>
      <c r="AE401" s="802"/>
      <c r="AF401" s="802"/>
      <c r="AG401" s="802"/>
      <c r="AH401" s="802"/>
      <c r="AI401" s="802"/>
      <c r="AJ401" s="802"/>
      <c r="AK401" s="802"/>
      <c r="AL401" s="802"/>
      <c r="AM401" s="802"/>
      <c r="AN401" s="802"/>
      <c r="AO401" s="802"/>
      <c r="AP401" s="802"/>
      <c r="AR401" s="802" t="str">
        <f t="shared" si="308"/>
        <v>DA</v>
      </c>
      <c r="AS401" s="802" t="str">
        <f>+RIGHT(C401,1)</f>
        <v>0</v>
      </c>
      <c r="AT401" s="802" t="str">
        <f t="shared" si="311"/>
        <v>DA+0</v>
      </c>
    </row>
    <row r="402" spans="1:46" ht="14.45" customHeight="1" x14ac:dyDescent="0.2">
      <c r="A402" s="815"/>
      <c r="B402" s="815"/>
      <c r="C402" s="838"/>
      <c r="D402" s="819">
        <v>395</v>
      </c>
      <c r="E402" s="818"/>
      <c r="F402" s="818"/>
      <c r="G402" s="818"/>
      <c r="H402" s="818"/>
      <c r="I402" s="818"/>
      <c r="J402" s="818"/>
      <c r="K402" s="818"/>
      <c r="L402" s="818"/>
      <c r="M402" s="818"/>
      <c r="N402" s="805"/>
      <c r="O402" s="805"/>
      <c r="P402" s="805"/>
      <c r="Q402" s="818"/>
      <c r="R402" s="818"/>
      <c r="S402" s="818"/>
      <c r="T402" s="805"/>
      <c r="U402" s="805"/>
      <c r="V402" s="805">
        <f t="shared" ref="V402" si="314">+ROUND(D402/15,0)-1</f>
        <v>25</v>
      </c>
      <c r="W402" s="805"/>
      <c r="X402" s="805"/>
      <c r="Y402" s="805"/>
      <c r="Z402" s="805">
        <f t="shared" ref="Z402" si="315">V402+Y402</f>
        <v>25</v>
      </c>
      <c r="AA402" s="818"/>
      <c r="AB402" s="821"/>
      <c r="AR402" s="802" t="str">
        <f t="shared" si="308"/>
        <v/>
      </c>
    </row>
    <row r="403" spans="1:46" ht="14.45" customHeight="1" x14ac:dyDescent="0.2">
      <c r="A403" s="815">
        <f>+SUBTOTAL(3,$B$13:B403)</f>
        <v>196</v>
      </c>
      <c r="B403" s="815" t="s">
        <v>200</v>
      </c>
      <c r="C403" s="838" t="s">
        <v>20</v>
      </c>
      <c r="D403" s="819"/>
      <c r="E403" s="821">
        <v>1</v>
      </c>
      <c r="F403" s="822" t="s">
        <v>1976</v>
      </c>
      <c r="G403" s="821" t="s">
        <v>1778</v>
      </c>
      <c r="H403" s="821" t="s">
        <v>439</v>
      </c>
      <c r="I403" s="821" t="s">
        <v>1779</v>
      </c>
      <c r="J403" s="821" t="s">
        <v>1778</v>
      </c>
      <c r="K403" s="821" t="s">
        <v>439</v>
      </c>
      <c r="L403" s="821" t="s">
        <v>1779</v>
      </c>
      <c r="M403" s="821">
        <v>1</v>
      </c>
      <c r="N403" s="821" t="s">
        <v>1780</v>
      </c>
      <c r="O403" s="821" t="s">
        <v>1781</v>
      </c>
      <c r="P403" s="821">
        <v>1</v>
      </c>
      <c r="Q403" s="821">
        <v>1</v>
      </c>
      <c r="R403" s="821">
        <v>1</v>
      </c>
      <c r="S403" s="821">
        <v>1</v>
      </c>
      <c r="T403" s="821"/>
      <c r="U403" s="821"/>
      <c r="V403" s="805"/>
      <c r="W403" s="805"/>
      <c r="X403" s="805"/>
      <c r="Y403" s="805"/>
      <c r="Z403" s="805"/>
      <c r="AA403" s="821"/>
      <c r="AB403" s="821"/>
      <c r="AC403" s="802"/>
      <c r="AD403" s="802"/>
      <c r="AE403" s="802"/>
      <c r="AF403" s="802"/>
      <c r="AG403" s="802"/>
      <c r="AH403" s="802"/>
      <c r="AI403" s="802"/>
      <c r="AJ403" s="802"/>
      <c r="AK403" s="802"/>
      <c r="AL403" s="802"/>
      <c r="AM403" s="802"/>
      <c r="AN403" s="802"/>
      <c r="AO403" s="802"/>
      <c r="AP403" s="802"/>
      <c r="AR403" s="802" t="str">
        <f t="shared" si="308"/>
        <v>DA</v>
      </c>
      <c r="AS403" s="802" t="str">
        <f>+RIGHT(C403,1)</f>
        <v>3</v>
      </c>
      <c r="AT403" s="802" t="str">
        <f t="shared" si="311"/>
        <v>DA+3</v>
      </c>
    </row>
    <row r="404" spans="1:46" x14ac:dyDescent="0.2">
      <c r="A404" s="815"/>
      <c r="B404" s="815"/>
      <c r="C404" s="838"/>
      <c r="D404" s="819">
        <v>387</v>
      </c>
      <c r="E404" s="818"/>
      <c r="F404" s="818"/>
      <c r="G404" s="818"/>
      <c r="H404" s="818"/>
      <c r="I404" s="818"/>
      <c r="J404" s="818"/>
      <c r="K404" s="818"/>
      <c r="L404" s="818"/>
      <c r="M404" s="818"/>
      <c r="N404" s="805"/>
      <c r="O404" s="805"/>
      <c r="P404" s="805"/>
      <c r="Q404" s="818"/>
      <c r="R404" s="818"/>
      <c r="S404" s="818"/>
      <c r="T404" s="805"/>
      <c r="U404" s="805"/>
      <c r="V404" s="805">
        <f t="shared" ref="V404" si="316">+ROUND(D404/15,0)-1</f>
        <v>25</v>
      </c>
      <c r="W404" s="805"/>
      <c r="X404" s="805"/>
      <c r="Y404" s="805"/>
      <c r="Z404" s="805">
        <f t="shared" ref="Z404" si="317">V404+Y404</f>
        <v>25</v>
      </c>
      <c r="AA404" s="818"/>
      <c r="AB404" s="821"/>
      <c r="AR404" s="802" t="str">
        <f t="shared" si="308"/>
        <v/>
      </c>
    </row>
    <row r="405" spans="1:46" ht="14.45" customHeight="1" x14ac:dyDescent="0.2">
      <c r="A405" s="815">
        <f>+SUBTOTAL(3,$B$13:B405)</f>
        <v>197</v>
      </c>
      <c r="B405" s="815" t="s">
        <v>201</v>
      </c>
      <c r="C405" s="838" t="s">
        <v>20</v>
      </c>
      <c r="D405" s="819"/>
      <c r="E405" s="821">
        <v>1</v>
      </c>
      <c r="F405" s="822" t="s">
        <v>1977</v>
      </c>
      <c r="G405" s="821" t="s">
        <v>1778</v>
      </c>
      <c r="H405" s="821" t="s">
        <v>439</v>
      </c>
      <c r="I405" s="821" t="s">
        <v>1779</v>
      </c>
      <c r="J405" s="821" t="s">
        <v>1778</v>
      </c>
      <c r="K405" s="821" t="s">
        <v>439</v>
      </c>
      <c r="L405" s="821" t="s">
        <v>1779</v>
      </c>
      <c r="M405" s="821">
        <v>1</v>
      </c>
      <c r="N405" s="821" t="s">
        <v>1780</v>
      </c>
      <c r="O405" s="821" t="s">
        <v>1781</v>
      </c>
      <c r="P405" s="821">
        <v>1</v>
      </c>
      <c r="Q405" s="821">
        <v>1</v>
      </c>
      <c r="R405" s="821">
        <v>1</v>
      </c>
      <c r="S405" s="821">
        <v>1</v>
      </c>
      <c r="T405" s="821"/>
      <c r="U405" s="821"/>
      <c r="V405" s="805"/>
      <c r="W405" s="805"/>
      <c r="X405" s="805"/>
      <c r="Y405" s="805"/>
      <c r="Z405" s="805"/>
      <c r="AA405" s="821"/>
      <c r="AB405" s="821"/>
      <c r="AC405" s="802"/>
      <c r="AD405" s="802"/>
      <c r="AE405" s="802"/>
      <c r="AF405" s="802"/>
      <c r="AG405" s="802"/>
      <c r="AH405" s="802"/>
      <c r="AI405" s="802"/>
      <c r="AJ405" s="802"/>
      <c r="AK405" s="802"/>
      <c r="AL405" s="802"/>
      <c r="AM405" s="802"/>
      <c r="AN405" s="802"/>
      <c r="AO405" s="802"/>
      <c r="AP405" s="802"/>
      <c r="AR405" s="802" t="str">
        <f t="shared" si="308"/>
        <v>DA</v>
      </c>
      <c r="AS405" s="802" t="str">
        <f>+RIGHT(C405,1)</f>
        <v>3</v>
      </c>
      <c r="AT405" s="802" t="str">
        <f t="shared" si="311"/>
        <v>DA+3</v>
      </c>
    </row>
    <row r="406" spans="1:46" ht="14.45" customHeight="1" x14ac:dyDescent="0.2">
      <c r="A406" s="815"/>
      <c r="B406" s="815"/>
      <c r="C406" s="838"/>
      <c r="D406" s="819">
        <v>442</v>
      </c>
      <c r="E406" s="818"/>
      <c r="F406" s="818"/>
      <c r="G406" s="818"/>
      <c r="H406" s="818"/>
      <c r="I406" s="818"/>
      <c r="J406" s="818"/>
      <c r="K406" s="818"/>
      <c r="L406" s="818"/>
      <c r="M406" s="818"/>
      <c r="N406" s="805"/>
      <c r="O406" s="805"/>
      <c r="P406" s="805"/>
      <c r="Q406" s="818"/>
      <c r="R406" s="818"/>
      <c r="S406" s="818"/>
      <c r="T406" s="805"/>
      <c r="U406" s="805"/>
      <c r="V406" s="805">
        <f t="shared" ref="V406" si="318">+ROUND(D406/15,0)-1</f>
        <v>28</v>
      </c>
      <c r="W406" s="805"/>
      <c r="X406" s="805"/>
      <c r="Y406" s="805"/>
      <c r="Z406" s="805">
        <f t="shared" ref="Z406" si="319">V406+Y406</f>
        <v>28</v>
      </c>
      <c r="AA406" s="818"/>
      <c r="AB406" s="821"/>
      <c r="AR406" s="802" t="str">
        <f t="shared" si="308"/>
        <v/>
      </c>
    </row>
    <row r="407" spans="1:46" ht="14.45" customHeight="1" x14ac:dyDescent="0.2">
      <c r="A407" s="815">
        <f>+SUBTOTAL(3,$B$13:B407)</f>
        <v>198</v>
      </c>
      <c r="B407" s="815" t="s">
        <v>202</v>
      </c>
      <c r="C407" s="838" t="s">
        <v>20</v>
      </c>
      <c r="D407" s="819"/>
      <c r="E407" s="821">
        <v>1</v>
      </c>
      <c r="F407" s="822" t="s">
        <v>1978</v>
      </c>
      <c r="G407" s="821" t="s">
        <v>1778</v>
      </c>
      <c r="H407" s="821" t="s">
        <v>439</v>
      </c>
      <c r="I407" s="821" t="s">
        <v>1779</v>
      </c>
      <c r="J407" s="821" t="s">
        <v>1778</v>
      </c>
      <c r="K407" s="821" t="s">
        <v>439</v>
      </c>
      <c r="L407" s="821" t="s">
        <v>1779</v>
      </c>
      <c r="M407" s="821">
        <v>1</v>
      </c>
      <c r="N407" s="821" t="s">
        <v>1780</v>
      </c>
      <c r="O407" s="821" t="s">
        <v>1781</v>
      </c>
      <c r="P407" s="821">
        <v>1</v>
      </c>
      <c r="Q407" s="821">
        <v>1</v>
      </c>
      <c r="R407" s="821">
        <v>1</v>
      </c>
      <c r="S407" s="821">
        <v>1</v>
      </c>
      <c r="T407" s="821"/>
      <c r="U407" s="821"/>
      <c r="V407" s="805"/>
      <c r="W407" s="805"/>
      <c r="X407" s="805"/>
      <c r="Y407" s="805"/>
      <c r="Z407" s="805"/>
      <c r="AA407" s="821"/>
      <c r="AB407" s="821"/>
      <c r="AC407" s="802"/>
      <c r="AD407" s="802"/>
      <c r="AE407" s="802"/>
      <c r="AF407" s="802"/>
      <c r="AG407" s="802"/>
      <c r="AH407" s="802"/>
      <c r="AI407" s="802"/>
      <c r="AJ407" s="802"/>
      <c r="AK407" s="802"/>
      <c r="AL407" s="802"/>
      <c r="AM407" s="802"/>
      <c r="AN407" s="802"/>
      <c r="AO407" s="802"/>
      <c r="AP407" s="802"/>
      <c r="AR407" s="802" t="str">
        <f t="shared" si="308"/>
        <v>DA</v>
      </c>
      <c r="AS407" s="802" t="str">
        <f>+RIGHT(C407,1)</f>
        <v>3</v>
      </c>
      <c r="AT407" s="802" t="str">
        <f t="shared" si="311"/>
        <v>DA+3</v>
      </c>
    </row>
    <row r="408" spans="1:46" s="824" customFormat="1" ht="14.45" customHeight="1" x14ac:dyDescent="0.2">
      <c r="A408" s="815"/>
      <c r="B408" s="815"/>
      <c r="C408" s="838"/>
      <c r="D408" s="819">
        <v>314</v>
      </c>
      <c r="E408" s="826"/>
      <c r="F408" s="818"/>
      <c r="G408" s="826"/>
      <c r="H408" s="826"/>
      <c r="I408" s="826"/>
      <c r="J408" s="826"/>
      <c r="K408" s="826"/>
      <c r="L408" s="826"/>
      <c r="M408" s="826"/>
      <c r="N408" s="827"/>
      <c r="O408" s="827"/>
      <c r="P408" s="827"/>
      <c r="Q408" s="826"/>
      <c r="R408" s="826"/>
      <c r="S408" s="826"/>
      <c r="T408" s="805"/>
      <c r="U408" s="827"/>
      <c r="V408" s="805">
        <f t="shared" ref="V408" si="320">+ROUND(D408/15,0)-1</f>
        <v>20</v>
      </c>
      <c r="W408" s="805"/>
      <c r="X408" s="805"/>
      <c r="Y408" s="805"/>
      <c r="Z408" s="805">
        <f t="shared" ref="Z408" si="321">V408+Y408</f>
        <v>20</v>
      </c>
      <c r="AA408" s="826"/>
      <c r="AB408" s="821"/>
      <c r="AR408" s="802" t="str">
        <f t="shared" si="308"/>
        <v/>
      </c>
      <c r="AS408" s="825"/>
      <c r="AT408" s="825"/>
    </row>
    <row r="409" spans="1:46" ht="14.45" customHeight="1" x14ac:dyDescent="0.2">
      <c r="A409" s="815">
        <f>+SUBTOTAL(3,$B$13:B409)</f>
        <v>199</v>
      </c>
      <c r="B409" s="815" t="s">
        <v>203</v>
      </c>
      <c r="C409" s="838" t="s">
        <v>231</v>
      </c>
      <c r="D409" s="819"/>
      <c r="E409" s="821">
        <v>1</v>
      </c>
      <c r="F409" s="822" t="s">
        <v>1979</v>
      </c>
      <c r="G409" s="821" t="s">
        <v>1778</v>
      </c>
      <c r="H409" s="821" t="s">
        <v>439</v>
      </c>
      <c r="I409" s="821" t="s">
        <v>1779</v>
      </c>
      <c r="J409" s="821" t="s">
        <v>1778</v>
      </c>
      <c r="K409" s="821" t="s">
        <v>439</v>
      </c>
      <c r="L409" s="821" t="s">
        <v>1779</v>
      </c>
      <c r="M409" s="821">
        <v>1</v>
      </c>
      <c r="N409" s="821" t="s">
        <v>1780</v>
      </c>
      <c r="O409" s="821" t="s">
        <v>1781</v>
      </c>
      <c r="P409" s="821">
        <v>1</v>
      </c>
      <c r="Q409" s="821">
        <v>1</v>
      </c>
      <c r="R409" s="821">
        <v>1</v>
      </c>
      <c r="S409" s="821">
        <v>1</v>
      </c>
      <c r="T409" s="821"/>
      <c r="U409" s="821"/>
      <c r="V409" s="805"/>
      <c r="W409" s="805"/>
      <c r="X409" s="805"/>
      <c r="Y409" s="805"/>
      <c r="Z409" s="805"/>
      <c r="AA409" s="821"/>
      <c r="AB409" s="821"/>
      <c r="AC409" s="802"/>
      <c r="AD409" s="802"/>
      <c r="AE409" s="802"/>
      <c r="AF409" s="802"/>
      <c r="AG409" s="802"/>
      <c r="AH409" s="802"/>
      <c r="AI409" s="802"/>
      <c r="AJ409" s="802"/>
      <c r="AK409" s="802"/>
      <c r="AL409" s="802"/>
      <c r="AM409" s="802"/>
      <c r="AN409" s="802"/>
      <c r="AO409" s="802"/>
      <c r="AP409" s="802"/>
      <c r="AR409" s="802" t="str">
        <f t="shared" si="308"/>
        <v>DA</v>
      </c>
      <c r="AS409" s="802" t="str">
        <f>+RIGHT(C409,1)</f>
        <v>0</v>
      </c>
      <c r="AT409" s="802" t="str">
        <f t="shared" si="311"/>
        <v>DA+0</v>
      </c>
    </row>
    <row r="410" spans="1:46" ht="14.45" customHeight="1" x14ac:dyDescent="0.2">
      <c r="A410" s="815"/>
      <c r="B410" s="815"/>
      <c r="C410" s="838"/>
      <c r="D410" s="819">
        <v>347.4</v>
      </c>
      <c r="E410" s="818"/>
      <c r="F410" s="818"/>
      <c r="G410" s="818"/>
      <c r="H410" s="818"/>
      <c r="I410" s="818"/>
      <c r="J410" s="818"/>
      <c r="K410" s="818"/>
      <c r="L410" s="818"/>
      <c r="M410" s="818"/>
      <c r="N410" s="805"/>
      <c r="O410" s="805"/>
      <c r="P410" s="805"/>
      <c r="Q410" s="818"/>
      <c r="R410" s="818"/>
      <c r="S410" s="818"/>
      <c r="T410" s="805"/>
      <c r="U410" s="805"/>
      <c r="V410" s="805">
        <f t="shared" ref="V410" si="322">+ROUND(D410/15,0)-1</f>
        <v>22</v>
      </c>
      <c r="W410" s="805"/>
      <c r="X410" s="805"/>
      <c r="Y410" s="805"/>
      <c r="Z410" s="805">
        <f t="shared" ref="Z410" si="323">V410+Y410</f>
        <v>22</v>
      </c>
      <c r="AA410" s="818"/>
      <c r="AB410" s="821"/>
      <c r="AR410" s="802" t="str">
        <f t="shared" si="308"/>
        <v/>
      </c>
    </row>
    <row r="411" spans="1:46" ht="14.45" customHeight="1" x14ac:dyDescent="0.2">
      <c r="A411" s="815">
        <f>+SUBTOTAL(3,$B$13:B411)</f>
        <v>200</v>
      </c>
      <c r="B411" s="820" t="s">
        <v>78</v>
      </c>
      <c r="C411" s="838" t="s">
        <v>245</v>
      </c>
      <c r="D411" s="819"/>
      <c r="E411" s="821">
        <v>1</v>
      </c>
      <c r="F411" s="822" t="s">
        <v>1980</v>
      </c>
      <c r="G411" s="821" t="s">
        <v>1778</v>
      </c>
      <c r="H411" s="821" t="s">
        <v>439</v>
      </c>
      <c r="I411" s="821" t="s">
        <v>1779</v>
      </c>
      <c r="J411" s="821" t="s">
        <v>1778</v>
      </c>
      <c r="K411" s="821" t="s">
        <v>439</v>
      </c>
      <c r="L411" s="821" t="s">
        <v>1779</v>
      </c>
      <c r="M411" s="821">
        <v>1</v>
      </c>
      <c r="N411" s="821" t="s">
        <v>1780</v>
      </c>
      <c r="O411" s="821" t="s">
        <v>1781</v>
      </c>
      <c r="P411" s="821">
        <v>1</v>
      </c>
      <c r="Q411" s="821">
        <v>1</v>
      </c>
      <c r="R411" s="821">
        <v>1</v>
      </c>
      <c r="S411" s="818"/>
      <c r="T411" s="821"/>
      <c r="U411" s="805"/>
      <c r="V411" s="805"/>
      <c r="W411" s="805"/>
      <c r="X411" s="805"/>
      <c r="Y411" s="805"/>
      <c r="Z411" s="805"/>
      <c r="AA411" s="818"/>
      <c r="AB411" s="821"/>
      <c r="AR411" s="802" t="str">
        <f t="shared" si="308"/>
        <v>DB</v>
      </c>
      <c r="AS411" s="802" t="str">
        <f>+RIGHT(C411,1)</f>
        <v>0</v>
      </c>
      <c r="AT411" s="802" t="str">
        <f t="shared" si="311"/>
        <v>DB+0</v>
      </c>
    </row>
    <row r="412" spans="1:46" ht="14.45" customHeight="1" x14ac:dyDescent="0.2">
      <c r="A412" s="815"/>
      <c r="B412" s="815"/>
      <c r="C412" s="838"/>
      <c r="D412" s="819">
        <v>383.6</v>
      </c>
      <c r="E412" s="818"/>
      <c r="F412" s="818"/>
      <c r="G412" s="818"/>
      <c r="H412" s="818"/>
      <c r="I412" s="818"/>
      <c r="J412" s="818"/>
      <c r="K412" s="818"/>
      <c r="L412" s="818"/>
      <c r="M412" s="818"/>
      <c r="N412" s="805"/>
      <c r="O412" s="805"/>
      <c r="P412" s="805"/>
      <c r="Q412" s="818"/>
      <c r="R412" s="818"/>
      <c r="S412" s="818"/>
      <c r="T412" s="805"/>
      <c r="U412" s="805"/>
      <c r="V412" s="805">
        <f t="shared" ref="V412" si="324">+ROUND(D412/15,0)-1</f>
        <v>25</v>
      </c>
      <c r="W412" s="805"/>
      <c r="X412" s="805"/>
      <c r="Y412" s="805"/>
      <c r="Z412" s="805">
        <f t="shared" ref="Z412" si="325">V412+Y412</f>
        <v>25</v>
      </c>
      <c r="AA412" s="818"/>
      <c r="AB412" s="821"/>
      <c r="AR412" s="802" t="str">
        <f t="shared" si="308"/>
        <v/>
      </c>
    </row>
    <row r="413" spans="1:46" ht="14.45" customHeight="1" x14ac:dyDescent="0.2">
      <c r="A413" s="815">
        <f>+SUBTOTAL(3,$B$13:B413)</f>
        <v>201</v>
      </c>
      <c r="B413" s="815" t="s">
        <v>27</v>
      </c>
      <c r="C413" s="838" t="s">
        <v>231</v>
      </c>
      <c r="D413" s="819"/>
      <c r="E413" s="821">
        <v>1</v>
      </c>
      <c r="F413" s="822" t="s">
        <v>1981</v>
      </c>
      <c r="G413" s="821" t="s">
        <v>1778</v>
      </c>
      <c r="H413" s="821" t="s">
        <v>439</v>
      </c>
      <c r="I413" s="821" t="s">
        <v>1779</v>
      </c>
      <c r="J413" s="821" t="s">
        <v>1778</v>
      </c>
      <c r="K413" s="821" t="s">
        <v>439</v>
      </c>
      <c r="L413" s="821" t="s">
        <v>1779</v>
      </c>
      <c r="M413" s="821">
        <v>1</v>
      </c>
      <c r="N413" s="821" t="s">
        <v>1780</v>
      </c>
      <c r="O413" s="821" t="s">
        <v>1781</v>
      </c>
      <c r="P413" s="821">
        <v>1</v>
      </c>
      <c r="Q413" s="821">
        <v>1</v>
      </c>
      <c r="R413" s="821">
        <v>1</v>
      </c>
      <c r="S413" s="821">
        <v>1</v>
      </c>
      <c r="T413" s="821"/>
      <c r="U413" s="821"/>
      <c r="V413" s="805"/>
      <c r="W413" s="805"/>
      <c r="X413" s="805"/>
      <c r="Y413" s="805"/>
      <c r="Z413" s="805"/>
      <c r="AA413" s="821"/>
      <c r="AB413" s="821"/>
      <c r="AC413" s="802"/>
      <c r="AD413" s="802"/>
      <c r="AE413" s="802"/>
      <c r="AF413" s="802"/>
      <c r="AG413" s="802"/>
      <c r="AH413" s="802"/>
      <c r="AI413" s="802"/>
      <c r="AJ413" s="802"/>
      <c r="AK413" s="802"/>
      <c r="AL413" s="802"/>
      <c r="AM413" s="802"/>
      <c r="AN413" s="802"/>
      <c r="AO413" s="802"/>
      <c r="AP413" s="802"/>
      <c r="AR413" s="802" t="str">
        <f t="shared" si="308"/>
        <v>DA</v>
      </c>
      <c r="AS413" s="802" t="str">
        <f>+RIGHT(C413,1)</f>
        <v>0</v>
      </c>
      <c r="AT413" s="802" t="str">
        <f t="shared" si="311"/>
        <v>DA+0</v>
      </c>
    </row>
    <row r="414" spans="1:46" ht="14.45" customHeight="1" x14ac:dyDescent="0.2">
      <c r="A414" s="815"/>
      <c r="B414" s="815"/>
      <c r="C414" s="838"/>
      <c r="D414" s="819">
        <v>366</v>
      </c>
      <c r="E414" s="818"/>
      <c r="F414" s="818"/>
      <c r="G414" s="818"/>
      <c r="H414" s="818"/>
      <c r="I414" s="818"/>
      <c r="J414" s="818"/>
      <c r="K414" s="818"/>
      <c r="L414" s="818"/>
      <c r="M414" s="818"/>
      <c r="N414" s="805"/>
      <c r="O414" s="805"/>
      <c r="P414" s="805"/>
      <c r="Q414" s="818"/>
      <c r="R414" s="818"/>
      <c r="S414" s="818"/>
      <c r="T414" s="805"/>
      <c r="U414" s="805"/>
      <c r="V414" s="805">
        <f t="shared" ref="V414" si="326">+ROUND(D414/15,0)-1</f>
        <v>23</v>
      </c>
      <c r="W414" s="805"/>
      <c r="X414" s="805"/>
      <c r="Y414" s="805"/>
      <c r="Z414" s="805">
        <f t="shared" ref="Z414" si="327">V414+Y414</f>
        <v>23</v>
      </c>
      <c r="AA414" s="818"/>
      <c r="AB414" s="821"/>
      <c r="AR414" s="802" t="str">
        <f t="shared" si="308"/>
        <v/>
      </c>
    </row>
    <row r="415" spans="1:46" ht="14.45" customHeight="1" x14ac:dyDescent="0.2">
      <c r="A415" s="815">
        <f>+SUBTOTAL(3,$B$13:B415)</f>
        <v>202</v>
      </c>
      <c r="B415" s="815" t="s">
        <v>79</v>
      </c>
      <c r="C415" s="838" t="s">
        <v>231</v>
      </c>
      <c r="D415" s="819"/>
      <c r="E415" s="821">
        <v>1</v>
      </c>
      <c r="F415" s="822" t="s">
        <v>1982</v>
      </c>
      <c r="G415" s="821" t="s">
        <v>1778</v>
      </c>
      <c r="H415" s="821" t="s">
        <v>439</v>
      </c>
      <c r="I415" s="821" t="s">
        <v>1779</v>
      </c>
      <c r="J415" s="821" t="s">
        <v>1778</v>
      </c>
      <c r="K415" s="821" t="s">
        <v>439</v>
      </c>
      <c r="L415" s="821" t="s">
        <v>1779</v>
      </c>
      <c r="M415" s="821">
        <v>1</v>
      </c>
      <c r="N415" s="821" t="s">
        <v>1780</v>
      </c>
      <c r="O415" s="821" t="s">
        <v>1781</v>
      </c>
      <c r="P415" s="821">
        <v>1</v>
      </c>
      <c r="Q415" s="821">
        <v>1</v>
      </c>
      <c r="R415" s="821">
        <v>1</v>
      </c>
      <c r="S415" s="821">
        <v>1</v>
      </c>
      <c r="T415" s="821"/>
      <c r="U415" s="821"/>
      <c r="V415" s="805"/>
      <c r="W415" s="805"/>
      <c r="X415" s="805"/>
      <c r="Y415" s="805"/>
      <c r="Z415" s="805"/>
      <c r="AA415" s="821"/>
      <c r="AB415" s="821"/>
      <c r="AC415" s="802"/>
      <c r="AD415" s="802"/>
      <c r="AE415" s="802"/>
      <c r="AF415" s="802"/>
      <c r="AG415" s="802"/>
      <c r="AH415" s="802"/>
      <c r="AI415" s="802"/>
      <c r="AJ415" s="802"/>
      <c r="AK415" s="802"/>
      <c r="AL415" s="802"/>
      <c r="AM415" s="802"/>
      <c r="AN415" s="802"/>
      <c r="AO415" s="802"/>
      <c r="AP415" s="802"/>
      <c r="AR415" s="802" t="str">
        <f t="shared" si="308"/>
        <v>DA</v>
      </c>
      <c r="AS415" s="802" t="str">
        <f>+RIGHT(C415,1)</f>
        <v>0</v>
      </c>
      <c r="AT415" s="802" t="str">
        <f t="shared" si="311"/>
        <v>DA+0</v>
      </c>
    </row>
    <row r="416" spans="1:46" ht="14.45" customHeight="1" x14ac:dyDescent="0.2">
      <c r="A416" s="815"/>
      <c r="B416" s="815"/>
      <c r="C416" s="838"/>
      <c r="D416" s="819">
        <v>332.9</v>
      </c>
      <c r="E416" s="818"/>
      <c r="F416" s="818"/>
      <c r="G416" s="818"/>
      <c r="H416" s="818"/>
      <c r="I416" s="818"/>
      <c r="J416" s="818"/>
      <c r="K416" s="818"/>
      <c r="L416" s="818"/>
      <c r="M416" s="818"/>
      <c r="N416" s="805"/>
      <c r="O416" s="805"/>
      <c r="P416" s="805"/>
      <c r="Q416" s="818"/>
      <c r="R416" s="818"/>
      <c r="S416" s="818"/>
      <c r="T416" s="805"/>
      <c r="U416" s="805"/>
      <c r="V416" s="805">
        <f t="shared" ref="V416" si="328">+ROUND(D416/15,0)-1</f>
        <v>21</v>
      </c>
      <c r="W416" s="805"/>
      <c r="X416" s="805"/>
      <c r="Y416" s="805"/>
      <c r="Z416" s="805">
        <f t="shared" ref="Z416" si="329">V416+Y416</f>
        <v>21</v>
      </c>
      <c r="AA416" s="818"/>
      <c r="AB416" s="821"/>
      <c r="AR416" s="802" t="str">
        <f t="shared" si="308"/>
        <v/>
      </c>
    </row>
    <row r="417" spans="1:46" s="824" customFormat="1" ht="14.45" customHeight="1" x14ac:dyDescent="0.2">
      <c r="A417" s="815">
        <f>+SUBTOTAL(3,$B$13:B417)</f>
        <v>203</v>
      </c>
      <c r="B417" s="820" t="s">
        <v>80</v>
      </c>
      <c r="C417" s="838" t="s">
        <v>239</v>
      </c>
      <c r="D417" s="819"/>
      <c r="E417" s="823">
        <v>1</v>
      </c>
      <c r="F417" s="822" t="s">
        <v>1983</v>
      </c>
      <c r="G417" s="821" t="s">
        <v>1778</v>
      </c>
      <c r="H417" s="821" t="s">
        <v>439</v>
      </c>
      <c r="I417" s="821" t="s">
        <v>1779</v>
      </c>
      <c r="J417" s="821" t="s">
        <v>1778</v>
      </c>
      <c r="K417" s="821" t="s">
        <v>439</v>
      </c>
      <c r="L417" s="821" t="s">
        <v>1779</v>
      </c>
      <c r="M417" s="823">
        <v>1</v>
      </c>
      <c r="N417" s="821" t="s">
        <v>1780</v>
      </c>
      <c r="O417" s="821" t="s">
        <v>1781</v>
      </c>
      <c r="P417" s="821">
        <v>1</v>
      </c>
      <c r="Q417" s="823">
        <v>1</v>
      </c>
      <c r="R417" s="821">
        <v>1</v>
      </c>
      <c r="S417" s="826"/>
      <c r="T417" s="821"/>
      <c r="U417" s="827"/>
      <c r="V417" s="805"/>
      <c r="W417" s="805"/>
      <c r="X417" s="805"/>
      <c r="Y417" s="805"/>
      <c r="Z417" s="805"/>
      <c r="AA417" s="826"/>
      <c r="AB417" s="821"/>
      <c r="AR417" s="802" t="str">
        <f t="shared" si="308"/>
        <v>DC</v>
      </c>
      <c r="AS417" s="802" t="str">
        <f>+RIGHT(C417,1)</f>
        <v>0</v>
      </c>
      <c r="AT417" s="825" t="str">
        <f t="shared" si="311"/>
        <v>DC+0</v>
      </c>
    </row>
    <row r="418" spans="1:46" ht="14.45" customHeight="1" x14ac:dyDescent="0.2">
      <c r="A418" s="815"/>
      <c r="B418" s="815"/>
      <c r="C418" s="838"/>
      <c r="D418" s="819">
        <v>402.7</v>
      </c>
      <c r="E418" s="818"/>
      <c r="F418" s="818"/>
      <c r="G418" s="818"/>
      <c r="H418" s="818"/>
      <c r="I418" s="818"/>
      <c r="J418" s="818"/>
      <c r="K418" s="818"/>
      <c r="L418" s="818"/>
      <c r="M418" s="818"/>
      <c r="N418" s="805"/>
      <c r="O418" s="805"/>
      <c r="P418" s="805"/>
      <c r="Q418" s="818"/>
      <c r="R418" s="818"/>
      <c r="S418" s="818"/>
      <c r="T418" s="805"/>
      <c r="U418" s="805"/>
      <c r="V418" s="805">
        <f t="shared" ref="V418" si="330">+ROUND(D418/15,0)-1</f>
        <v>26</v>
      </c>
      <c r="W418" s="805"/>
      <c r="X418" s="805"/>
      <c r="Y418" s="805"/>
      <c r="Z418" s="805">
        <f t="shared" ref="Z418" si="331">V418+Y418</f>
        <v>26</v>
      </c>
      <c r="AA418" s="818"/>
      <c r="AB418" s="821"/>
      <c r="AR418" s="802" t="str">
        <f t="shared" si="308"/>
        <v/>
      </c>
    </row>
    <row r="419" spans="1:46" ht="14.45" customHeight="1" x14ac:dyDescent="0.2">
      <c r="A419" s="815">
        <f>+SUBTOTAL(3,$B$13:B419)</f>
        <v>204</v>
      </c>
      <c r="B419" s="815" t="s">
        <v>81</v>
      </c>
      <c r="C419" s="838" t="s">
        <v>20</v>
      </c>
      <c r="D419" s="819"/>
      <c r="E419" s="821">
        <v>1</v>
      </c>
      <c r="F419" s="822" t="s">
        <v>1984</v>
      </c>
      <c r="G419" s="821" t="s">
        <v>1778</v>
      </c>
      <c r="H419" s="821" t="s">
        <v>439</v>
      </c>
      <c r="I419" s="821" t="s">
        <v>1779</v>
      </c>
      <c r="J419" s="821" t="s">
        <v>1778</v>
      </c>
      <c r="K419" s="821" t="s">
        <v>439</v>
      </c>
      <c r="L419" s="821" t="s">
        <v>1779</v>
      </c>
      <c r="M419" s="821">
        <v>1</v>
      </c>
      <c r="N419" s="821" t="s">
        <v>1780</v>
      </c>
      <c r="O419" s="821" t="s">
        <v>1781</v>
      </c>
      <c r="P419" s="821">
        <v>1</v>
      </c>
      <c r="Q419" s="821">
        <v>1</v>
      </c>
      <c r="R419" s="821">
        <v>1</v>
      </c>
      <c r="S419" s="821">
        <v>1</v>
      </c>
      <c r="T419" s="821"/>
      <c r="U419" s="821"/>
      <c r="V419" s="805"/>
      <c r="W419" s="805"/>
      <c r="X419" s="805"/>
      <c r="Y419" s="805"/>
      <c r="Z419" s="805"/>
      <c r="AA419" s="821"/>
      <c r="AB419" s="821"/>
      <c r="AC419" s="802"/>
      <c r="AD419" s="802"/>
      <c r="AE419" s="802"/>
      <c r="AF419" s="802"/>
      <c r="AG419" s="802"/>
      <c r="AH419" s="802"/>
      <c r="AI419" s="802"/>
      <c r="AJ419" s="802"/>
      <c r="AK419" s="802"/>
      <c r="AL419" s="802"/>
      <c r="AM419" s="802"/>
      <c r="AN419" s="802"/>
      <c r="AO419" s="802"/>
      <c r="AP419" s="802"/>
      <c r="AR419" s="802" t="str">
        <f t="shared" si="308"/>
        <v>DA</v>
      </c>
      <c r="AS419" s="802" t="str">
        <f>+RIGHT(C419,1)</f>
        <v>3</v>
      </c>
      <c r="AT419" s="802" t="str">
        <f t="shared" si="311"/>
        <v>DA+3</v>
      </c>
    </row>
    <row r="420" spans="1:46" ht="14.45" customHeight="1" x14ac:dyDescent="0.2">
      <c r="A420" s="815"/>
      <c r="B420" s="815"/>
      <c r="C420" s="838"/>
      <c r="D420" s="819">
        <v>428.8</v>
      </c>
      <c r="E420" s="818"/>
      <c r="F420" s="818"/>
      <c r="G420" s="818"/>
      <c r="H420" s="818"/>
      <c r="I420" s="818"/>
      <c r="J420" s="818"/>
      <c r="K420" s="818"/>
      <c r="L420" s="818"/>
      <c r="M420" s="818"/>
      <c r="N420" s="805"/>
      <c r="O420" s="805"/>
      <c r="P420" s="805"/>
      <c r="Q420" s="818"/>
      <c r="R420" s="818"/>
      <c r="S420" s="818"/>
      <c r="T420" s="805"/>
      <c r="U420" s="805"/>
      <c r="V420" s="805">
        <f t="shared" ref="V420" si="332">+ROUND(D420/15,0)-1</f>
        <v>28</v>
      </c>
      <c r="W420" s="805"/>
      <c r="X420" s="805"/>
      <c r="Y420" s="805"/>
      <c r="Z420" s="805">
        <f t="shared" ref="Z420" si="333">V420+Y420</f>
        <v>28</v>
      </c>
      <c r="AA420" s="818"/>
      <c r="AB420" s="821"/>
      <c r="AR420" s="802" t="str">
        <f t="shared" si="308"/>
        <v/>
      </c>
    </row>
    <row r="421" spans="1:46" ht="14.45" customHeight="1" x14ac:dyDescent="0.2">
      <c r="A421" s="815">
        <f>+SUBTOTAL(3,$B$13:B421)</f>
        <v>205</v>
      </c>
      <c r="B421" s="815" t="s">
        <v>82</v>
      </c>
      <c r="C421" s="838" t="s">
        <v>20</v>
      </c>
      <c r="D421" s="819"/>
      <c r="E421" s="821">
        <v>1</v>
      </c>
      <c r="F421" s="822" t="s">
        <v>1985</v>
      </c>
      <c r="G421" s="821" t="s">
        <v>1778</v>
      </c>
      <c r="H421" s="821" t="s">
        <v>439</v>
      </c>
      <c r="I421" s="821" t="s">
        <v>1779</v>
      </c>
      <c r="J421" s="821" t="s">
        <v>1778</v>
      </c>
      <c r="K421" s="821" t="s">
        <v>439</v>
      </c>
      <c r="L421" s="821" t="s">
        <v>1779</v>
      </c>
      <c r="M421" s="821">
        <v>1</v>
      </c>
      <c r="N421" s="821" t="s">
        <v>1780</v>
      </c>
      <c r="O421" s="821" t="s">
        <v>1781</v>
      </c>
      <c r="P421" s="821">
        <v>1</v>
      </c>
      <c r="Q421" s="821">
        <v>1</v>
      </c>
      <c r="R421" s="821">
        <v>1</v>
      </c>
      <c r="S421" s="821">
        <v>1</v>
      </c>
      <c r="T421" s="821"/>
      <c r="U421" s="821"/>
      <c r="V421" s="805"/>
      <c r="W421" s="805"/>
      <c r="X421" s="805"/>
      <c r="Y421" s="805"/>
      <c r="Z421" s="805"/>
      <c r="AA421" s="821"/>
      <c r="AB421" s="821"/>
      <c r="AC421" s="802"/>
      <c r="AD421" s="802"/>
      <c r="AE421" s="802"/>
      <c r="AF421" s="802"/>
      <c r="AG421" s="802"/>
      <c r="AH421" s="802"/>
      <c r="AI421" s="802"/>
      <c r="AJ421" s="802"/>
      <c r="AK421" s="802"/>
      <c r="AL421" s="802"/>
      <c r="AM421" s="802"/>
      <c r="AN421" s="802"/>
      <c r="AO421" s="802"/>
      <c r="AP421" s="802"/>
      <c r="AR421" s="802" t="str">
        <f t="shared" si="308"/>
        <v>DA</v>
      </c>
      <c r="AS421" s="802" t="str">
        <f>+RIGHT(C421,1)</f>
        <v>3</v>
      </c>
      <c r="AT421" s="802" t="str">
        <f t="shared" si="311"/>
        <v>DA+3</v>
      </c>
    </row>
    <row r="422" spans="1:46" ht="14.45" customHeight="1" x14ac:dyDescent="0.2">
      <c r="A422" s="815"/>
      <c r="B422" s="815"/>
      <c r="C422" s="838"/>
      <c r="D422" s="819">
        <v>410.9</v>
      </c>
      <c r="E422" s="818"/>
      <c r="F422" s="818"/>
      <c r="G422" s="818"/>
      <c r="H422" s="818"/>
      <c r="I422" s="818"/>
      <c r="J422" s="818"/>
      <c r="K422" s="818"/>
      <c r="L422" s="818"/>
      <c r="M422" s="818"/>
      <c r="N422" s="805"/>
      <c r="O422" s="805"/>
      <c r="P422" s="805"/>
      <c r="Q422" s="818"/>
      <c r="R422" s="818"/>
      <c r="S422" s="818"/>
      <c r="T422" s="805"/>
      <c r="U422" s="805"/>
      <c r="V422" s="805">
        <f t="shared" ref="V422" si="334">+ROUND(D422/15,0)-1</f>
        <v>26</v>
      </c>
      <c r="W422" s="805"/>
      <c r="X422" s="805"/>
      <c r="Y422" s="805"/>
      <c r="Z422" s="805">
        <f t="shared" ref="Z422" si="335">V422+Y422</f>
        <v>26</v>
      </c>
      <c r="AA422" s="818"/>
      <c r="AB422" s="821"/>
      <c r="AR422" s="802" t="str">
        <f t="shared" si="308"/>
        <v/>
      </c>
    </row>
    <row r="423" spans="1:46" ht="14.45" customHeight="1" x14ac:dyDescent="0.2">
      <c r="A423" s="815">
        <f>+SUBTOTAL(3,$B$13:B423)</f>
        <v>206</v>
      </c>
      <c r="B423" s="815" t="s">
        <v>204</v>
      </c>
      <c r="C423" s="838" t="s">
        <v>231</v>
      </c>
      <c r="D423" s="819"/>
      <c r="E423" s="821">
        <v>1</v>
      </c>
      <c r="F423" s="822" t="s">
        <v>1986</v>
      </c>
      <c r="G423" s="821" t="s">
        <v>1778</v>
      </c>
      <c r="H423" s="821" t="s">
        <v>439</v>
      </c>
      <c r="I423" s="821" t="s">
        <v>1779</v>
      </c>
      <c r="J423" s="821" t="s">
        <v>1778</v>
      </c>
      <c r="K423" s="821" t="s">
        <v>439</v>
      </c>
      <c r="L423" s="821" t="s">
        <v>1779</v>
      </c>
      <c r="M423" s="821">
        <v>1</v>
      </c>
      <c r="N423" s="821" t="s">
        <v>1780</v>
      </c>
      <c r="O423" s="821" t="s">
        <v>1781</v>
      </c>
      <c r="P423" s="821">
        <v>1</v>
      </c>
      <c r="Q423" s="821">
        <v>1</v>
      </c>
      <c r="R423" s="821">
        <v>1</v>
      </c>
      <c r="S423" s="821">
        <v>1</v>
      </c>
      <c r="T423" s="821"/>
      <c r="U423" s="821"/>
      <c r="V423" s="805"/>
      <c r="W423" s="805"/>
      <c r="X423" s="805"/>
      <c r="Y423" s="805"/>
      <c r="Z423" s="805"/>
      <c r="AA423" s="821"/>
      <c r="AB423" s="821"/>
      <c r="AC423" s="802"/>
      <c r="AD423" s="802"/>
      <c r="AE423" s="802"/>
      <c r="AF423" s="802"/>
      <c r="AG423" s="802"/>
      <c r="AH423" s="802"/>
      <c r="AI423" s="802"/>
      <c r="AJ423" s="802"/>
      <c r="AK423" s="802"/>
      <c r="AL423" s="802"/>
      <c r="AM423" s="802"/>
      <c r="AN423" s="802"/>
      <c r="AO423" s="802"/>
      <c r="AP423" s="802"/>
      <c r="AR423" s="802" t="str">
        <f t="shared" si="308"/>
        <v>DA</v>
      </c>
      <c r="AS423" s="802" t="str">
        <f>+RIGHT(C423,1)</f>
        <v>0</v>
      </c>
      <c r="AT423" s="802" t="str">
        <f t="shared" si="311"/>
        <v>DA+0</v>
      </c>
    </row>
    <row r="424" spans="1:46" ht="14.45" customHeight="1" x14ac:dyDescent="0.2">
      <c r="A424" s="815"/>
      <c r="B424" s="815"/>
      <c r="C424" s="838"/>
      <c r="D424" s="819">
        <v>381.1</v>
      </c>
      <c r="E424" s="818"/>
      <c r="F424" s="818"/>
      <c r="G424" s="818"/>
      <c r="H424" s="818"/>
      <c r="I424" s="818"/>
      <c r="J424" s="818"/>
      <c r="K424" s="818"/>
      <c r="L424" s="818"/>
      <c r="M424" s="818"/>
      <c r="N424" s="805"/>
      <c r="O424" s="805"/>
      <c r="P424" s="805"/>
      <c r="Q424" s="818"/>
      <c r="R424" s="818"/>
      <c r="S424" s="818"/>
      <c r="T424" s="805"/>
      <c r="U424" s="805"/>
      <c r="V424" s="805">
        <f t="shared" ref="V424" si="336">+ROUND(D424/15,0)-1</f>
        <v>24</v>
      </c>
      <c r="W424" s="805"/>
      <c r="X424" s="805"/>
      <c r="Y424" s="805"/>
      <c r="Z424" s="805">
        <f t="shared" ref="Z424" si="337">V424+Y424</f>
        <v>24</v>
      </c>
      <c r="AA424" s="818"/>
      <c r="AB424" s="821"/>
      <c r="AR424" s="802" t="str">
        <f t="shared" si="308"/>
        <v/>
      </c>
    </row>
    <row r="425" spans="1:46" ht="14.45" customHeight="1" x14ac:dyDescent="0.2">
      <c r="A425" s="815">
        <f>+SUBTOTAL(3,$B$13:B425)</f>
        <v>207</v>
      </c>
      <c r="B425" s="815" t="s">
        <v>205</v>
      </c>
      <c r="C425" s="838" t="s">
        <v>231</v>
      </c>
      <c r="D425" s="819"/>
      <c r="E425" s="821">
        <v>1</v>
      </c>
      <c r="F425" s="822" t="s">
        <v>1987</v>
      </c>
      <c r="G425" s="821" t="s">
        <v>1778</v>
      </c>
      <c r="H425" s="821" t="s">
        <v>439</v>
      </c>
      <c r="I425" s="821" t="s">
        <v>1779</v>
      </c>
      <c r="J425" s="821" t="s">
        <v>1778</v>
      </c>
      <c r="K425" s="821" t="s">
        <v>439</v>
      </c>
      <c r="L425" s="821" t="s">
        <v>1779</v>
      </c>
      <c r="M425" s="821">
        <v>1</v>
      </c>
      <c r="N425" s="821" t="s">
        <v>1780</v>
      </c>
      <c r="O425" s="821" t="s">
        <v>1781</v>
      </c>
      <c r="P425" s="821">
        <v>1</v>
      </c>
      <c r="Q425" s="821">
        <v>1</v>
      </c>
      <c r="R425" s="821">
        <v>1</v>
      </c>
      <c r="S425" s="821">
        <v>1</v>
      </c>
      <c r="T425" s="821"/>
      <c r="U425" s="821"/>
      <c r="V425" s="805"/>
      <c r="W425" s="805"/>
      <c r="X425" s="805"/>
      <c r="Y425" s="805"/>
      <c r="Z425" s="805"/>
      <c r="AA425" s="821"/>
      <c r="AB425" s="821"/>
      <c r="AC425" s="802"/>
      <c r="AD425" s="802"/>
      <c r="AE425" s="802"/>
      <c r="AF425" s="802"/>
      <c r="AG425" s="802"/>
      <c r="AH425" s="802"/>
      <c r="AI425" s="802"/>
      <c r="AJ425" s="802"/>
      <c r="AK425" s="802"/>
      <c r="AL425" s="802"/>
      <c r="AM425" s="802"/>
      <c r="AN425" s="802"/>
      <c r="AO425" s="802"/>
      <c r="AP425" s="802"/>
      <c r="AR425" s="802" t="str">
        <f t="shared" si="308"/>
        <v>DA</v>
      </c>
      <c r="AS425" s="802" t="str">
        <f>+RIGHT(C425,1)</f>
        <v>0</v>
      </c>
      <c r="AT425" s="802" t="str">
        <f t="shared" si="311"/>
        <v>DA+0</v>
      </c>
    </row>
    <row r="426" spans="1:46" ht="14.45" customHeight="1" x14ac:dyDescent="0.2">
      <c r="A426" s="815"/>
      <c r="B426" s="815"/>
      <c r="C426" s="838"/>
      <c r="D426" s="819">
        <v>451.5</v>
      </c>
      <c r="E426" s="818"/>
      <c r="F426" s="818"/>
      <c r="G426" s="818"/>
      <c r="H426" s="818"/>
      <c r="I426" s="818"/>
      <c r="J426" s="818"/>
      <c r="K426" s="818"/>
      <c r="L426" s="818"/>
      <c r="M426" s="818"/>
      <c r="N426" s="805"/>
      <c r="O426" s="805"/>
      <c r="P426" s="805"/>
      <c r="Q426" s="818"/>
      <c r="R426" s="818"/>
      <c r="S426" s="818"/>
      <c r="T426" s="805"/>
      <c r="U426" s="805"/>
      <c r="V426" s="805">
        <f t="shared" ref="V426" si="338">+ROUND(D426/15,0)-1</f>
        <v>29</v>
      </c>
      <c r="W426" s="805"/>
      <c r="X426" s="805"/>
      <c r="Y426" s="805"/>
      <c r="Z426" s="805">
        <f t="shared" ref="Z426" si="339">V426+Y426</f>
        <v>29</v>
      </c>
      <c r="AA426" s="818"/>
      <c r="AB426" s="821"/>
      <c r="AR426" s="802" t="str">
        <f t="shared" si="308"/>
        <v/>
      </c>
    </row>
    <row r="427" spans="1:46" ht="14.45" customHeight="1" x14ac:dyDescent="0.2">
      <c r="A427" s="815">
        <f>+SUBTOTAL(3,$B$13:B427)</f>
        <v>208</v>
      </c>
      <c r="B427" s="820" t="s">
        <v>83</v>
      </c>
      <c r="C427" s="838" t="s">
        <v>239</v>
      </c>
      <c r="D427" s="819"/>
      <c r="E427" s="821">
        <v>1</v>
      </c>
      <c r="F427" s="822" t="s">
        <v>1988</v>
      </c>
      <c r="G427" s="821" t="s">
        <v>1778</v>
      </c>
      <c r="H427" s="821" t="s">
        <v>439</v>
      </c>
      <c r="I427" s="821" t="s">
        <v>1779</v>
      </c>
      <c r="J427" s="821" t="s">
        <v>1778</v>
      </c>
      <c r="K427" s="821" t="s">
        <v>439</v>
      </c>
      <c r="L427" s="821" t="s">
        <v>1779</v>
      </c>
      <c r="M427" s="821">
        <v>1</v>
      </c>
      <c r="N427" s="821" t="s">
        <v>1780</v>
      </c>
      <c r="O427" s="821" t="s">
        <v>1781</v>
      </c>
      <c r="P427" s="821">
        <v>1</v>
      </c>
      <c r="Q427" s="821">
        <v>1</v>
      </c>
      <c r="R427" s="821">
        <v>1</v>
      </c>
      <c r="S427" s="818"/>
      <c r="T427" s="821"/>
      <c r="U427" s="805"/>
      <c r="V427" s="805"/>
      <c r="W427" s="805"/>
      <c r="X427" s="805"/>
      <c r="Y427" s="805"/>
      <c r="Z427" s="805"/>
      <c r="AA427" s="818"/>
      <c r="AB427" s="821"/>
      <c r="AR427" s="802" t="str">
        <f t="shared" si="308"/>
        <v>DC</v>
      </c>
      <c r="AS427" s="802" t="str">
        <f>+RIGHT(C427,1)</f>
        <v>0</v>
      </c>
      <c r="AT427" s="802" t="str">
        <f t="shared" si="311"/>
        <v>DC+0</v>
      </c>
    </row>
    <row r="428" spans="1:46" ht="14.45" customHeight="1" x14ac:dyDescent="0.2">
      <c r="A428" s="815"/>
      <c r="B428" s="815"/>
      <c r="C428" s="838"/>
      <c r="D428" s="819">
        <v>379.6</v>
      </c>
      <c r="E428" s="818"/>
      <c r="F428" s="818"/>
      <c r="G428" s="818"/>
      <c r="H428" s="818"/>
      <c r="I428" s="818"/>
      <c r="J428" s="818"/>
      <c r="K428" s="818"/>
      <c r="L428" s="818"/>
      <c r="M428" s="818"/>
      <c r="N428" s="805"/>
      <c r="O428" s="805"/>
      <c r="P428" s="805"/>
      <c r="Q428" s="818"/>
      <c r="R428" s="818"/>
      <c r="S428" s="818"/>
      <c r="T428" s="805"/>
      <c r="U428" s="805"/>
      <c r="V428" s="805">
        <f t="shared" ref="V428" si="340">+ROUND(D428/15,0)-1</f>
        <v>24</v>
      </c>
      <c r="W428" s="805"/>
      <c r="X428" s="805"/>
      <c r="Y428" s="805"/>
      <c r="Z428" s="805">
        <f t="shared" ref="Z428" si="341">V428+Y428</f>
        <v>24</v>
      </c>
      <c r="AA428" s="818"/>
      <c r="AB428" s="821"/>
      <c r="AR428" s="802" t="str">
        <f t="shared" si="308"/>
        <v/>
      </c>
    </row>
    <row r="429" spans="1:46" ht="14.45" customHeight="1" x14ac:dyDescent="0.2">
      <c r="A429" s="815">
        <f>+SUBTOTAL(3,$B$13:B429)</f>
        <v>209</v>
      </c>
      <c r="B429" s="815" t="s">
        <v>230</v>
      </c>
      <c r="C429" s="838" t="s">
        <v>231</v>
      </c>
      <c r="D429" s="819"/>
      <c r="E429" s="821">
        <v>1</v>
      </c>
      <c r="F429" s="822" t="s">
        <v>1989</v>
      </c>
      <c r="G429" s="821" t="s">
        <v>1778</v>
      </c>
      <c r="H429" s="821" t="s">
        <v>439</v>
      </c>
      <c r="I429" s="821" t="s">
        <v>1779</v>
      </c>
      <c r="J429" s="821" t="s">
        <v>1778</v>
      </c>
      <c r="K429" s="821" t="s">
        <v>439</v>
      </c>
      <c r="L429" s="821" t="s">
        <v>1779</v>
      </c>
      <c r="M429" s="821">
        <v>1</v>
      </c>
      <c r="N429" s="821" t="s">
        <v>1780</v>
      </c>
      <c r="O429" s="821" t="s">
        <v>1781</v>
      </c>
      <c r="P429" s="821">
        <v>1</v>
      </c>
      <c r="Q429" s="821">
        <v>1</v>
      </c>
      <c r="R429" s="821">
        <v>1</v>
      </c>
      <c r="S429" s="821">
        <v>1</v>
      </c>
      <c r="T429" s="821"/>
      <c r="U429" s="821"/>
      <c r="V429" s="805"/>
      <c r="W429" s="805"/>
      <c r="X429" s="805"/>
      <c r="Y429" s="805"/>
      <c r="Z429" s="805"/>
      <c r="AA429" s="821"/>
      <c r="AB429" s="821"/>
      <c r="AC429" s="802"/>
      <c r="AD429" s="802"/>
      <c r="AE429" s="802"/>
      <c r="AF429" s="802"/>
      <c r="AG429" s="802"/>
      <c r="AH429" s="802"/>
      <c r="AI429" s="802"/>
      <c r="AJ429" s="802"/>
      <c r="AK429" s="802"/>
      <c r="AL429" s="802"/>
      <c r="AM429" s="802"/>
      <c r="AN429" s="802"/>
      <c r="AO429" s="802"/>
      <c r="AP429" s="802"/>
      <c r="AR429" s="802" t="str">
        <f t="shared" si="308"/>
        <v>DA</v>
      </c>
      <c r="AS429" s="802" t="str">
        <f>+RIGHT(C429,1)</f>
        <v>0</v>
      </c>
      <c r="AT429" s="802" t="str">
        <f t="shared" si="311"/>
        <v>DA+0</v>
      </c>
    </row>
    <row r="430" spans="1:46" s="824" customFormat="1" ht="14.45" customHeight="1" x14ac:dyDescent="0.2">
      <c r="A430" s="815"/>
      <c r="B430" s="815"/>
      <c r="C430" s="838"/>
      <c r="D430" s="819">
        <v>292.5</v>
      </c>
      <c r="E430" s="826"/>
      <c r="F430" s="818"/>
      <c r="G430" s="826"/>
      <c r="H430" s="826"/>
      <c r="I430" s="826"/>
      <c r="J430" s="826"/>
      <c r="K430" s="826"/>
      <c r="L430" s="826"/>
      <c r="M430" s="826"/>
      <c r="N430" s="827"/>
      <c r="O430" s="827"/>
      <c r="P430" s="827"/>
      <c r="Q430" s="826"/>
      <c r="R430" s="826"/>
      <c r="S430" s="826"/>
      <c r="T430" s="805"/>
      <c r="U430" s="827"/>
      <c r="V430" s="805">
        <f t="shared" ref="V430" si="342">+ROUND(D430/15,0)-1</f>
        <v>19</v>
      </c>
      <c r="W430" s="805"/>
      <c r="X430" s="805"/>
      <c r="Y430" s="805"/>
      <c r="Z430" s="805">
        <f t="shared" ref="Z430" si="343">V430+Y430</f>
        <v>19</v>
      </c>
      <c r="AA430" s="826"/>
      <c r="AB430" s="821"/>
      <c r="AR430" s="802" t="str">
        <f t="shared" si="308"/>
        <v/>
      </c>
      <c r="AS430" s="825"/>
      <c r="AT430" s="825"/>
    </row>
    <row r="431" spans="1:46" ht="14.45" customHeight="1" x14ac:dyDescent="0.2">
      <c r="A431" s="815">
        <f>+SUBTOTAL(3,$B$13:B431)</f>
        <v>210</v>
      </c>
      <c r="B431" s="816" t="s">
        <v>84</v>
      </c>
      <c r="C431" s="838" t="s">
        <v>245</v>
      </c>
      <c r="D431" s="819"/>
      <c r="E431" s="821">
        <v>1</v>
      </c>
      <c r="F431" s="822" t="s">
        <v>1990</v>
      </c>
      <c r="G431" s="821" t="s">
        <v>1778</v>
      </c>
      <c r="H431" s="821" t="s">
        <v>439</v>
      </c>
      <c r="I431" s="821" t="s">
        <v>1779</v>
      </c>
      <c r="J431" s="821" t="s">
        <v>1778</v>
      </c>
      <c r="K431" s="821" t="s">
        <v>439</v>
      </c>
      <c r="L431" s="821" t="s">
        <v>1779</v>
      </c>
      <c r="M431" s="821">
        <v>1</v>
      </c>
      <c r="N431" s="821" t="s">
        <v>1780</v>
      </c>
      <c r="O431" s="821" t="s">
        <v>1781</v>
      </c>
      <c r="P431" s="821">
        <v>1</v>
      </c>
      <c r="Q431" s="821">
        <v>1</v>
      </c>
      <c r="R431" s="821">
        <v>1</v>
      </c>
      <c r="S431" s="818"/>
      <c r="T431" s="821"/>
      <c r="U431" s="805"/>
      <c r="V431" s="805"/>
      <c r="W431" s="805"/>
      <c r="X431" s="805"/>
      <c r="Y431" s="805"/>
      <c r="Z431" s="805"/>
      <c r="AA431" s="818"/>
      <c r="AB431" s="821"/>
      <c r="AR431" s="802" t="str">
        <f t="shared" si="308"/>
        <v>DB</v>
      </c>
      <c r="AS431" s="802" t="str">
        <f>+RIGHT(C431,1)</f>
        <v>0</v>
      </c>
      <c r="AT431" s="802" t="str">
        <f t="shared" si="311"/>
        <v>DB+0</v>
      </c>
    </row>
    <row r="432" spans="1:46" ht="14.45" customHeight="1" x14ac:dyDescent="0.2">
      <c r="A432" s="815"/>
      <c r="B432" s="838"/>
      <c r="C432" s="838"/>
      <c r="D432" s="819">
        <v>432.6</v>
      </c>
      <c r="E432" s="818"/>
      <c r="F432" s="818"/>
      <c r="G432" s="818"/>
      <c r="H432" s="818"/>
      <c r="I432" s="818"/>
      <c r="J432" s="818"/>
      <c r="K432" s="818"/>
      <c r="L432" s="818"/>
      <c r="M432" s="818"/>
      <c r="N432" s="805"/>
      <c r="O432" s="805"/>
      <c r="P432" s="805"/>
      <c r="Q432" s="818"/>
      <c r="R432" s="818"/>
      <c r="S432" s="818"/>
      <c r="T432" s="805"/>
      <c r="U432" s="805"/>
      <c r="V432" s="805">
        <f t="shared" ref="V432" si="344">+ROUND(D432/15,0)-1</f>
        <v>28</v>
      </c>
      <c r="W432" s="805"/>
      <c r="X432" s="805"/>
      <c r="Y432" s="805"/>
      <c r="Z432" s="805">
        <f t="shared" ref="Z432" si="345">V432+Y432</f>
        <v>28</v>
      </c>
      <c r="AA432" s="818"/>
      <c r="AB432" s="821"/>
      <c r="AR432" s="802" t="str">
        <f t="shared" si="308"/>
        <v/>
      </c>
    </row>
    <row r="433" spans="1:46" ht="14.45" customHeight="1" x14ac:dyDescent="0.2">
      <c r="A433" s="815">
        <f>+SUBTOTAL(3,$B$13:B433)</f>
        <v>211</v>
      </c>
      <c r="B433" s="838" t="s">
        <v>206</v>
      </c>
      <c r="C433" s="838" t="s">
        <v>233</v>
      </c>
      <c r="D433" s="819"/>
      <c r="E433" s="821">
        <v>1</v>
      </c>
      <c r="F433" s="822" t="s">
        <v>1991</v>
      </c>
      <c r="G433" s="821" t="s">
        <v>1778</v>
      </c>
      <c r="H433" s="821" t="s">
        <v>439</v>
      </c>
      <c r="I433" s="821" t="s">
        <v>1779</v>
      </c>
      <c r="J433" s="821" t="s">
        <v>1778</v>
      </c>
      <c r="K433" s="821" t="s">
        <v>439</v>
      </c>
      <c r="L433" s="821" t="s">
        <v>1779</v>
      </c>
      <c r="M433" s="821">
        <v>1</v>
      </c>
      <c r="N433" s="821" t="s">
        <v>1780</v>
      </c>
      <c r="O433" s="821" t="s">
        <v>1781</v>
      </c>
      <c r="P433" s="821">
        <v>1</v>
      </c>
      <c r="Q433" s="821">
        <v>1</v>
      </c>
      <c r="R433" s="821">
        <v>1</v>
      </c>
      <c r="S433" s="821">
        <v>1</v>
      </c>
      <c r="T433" s="821"/>
      <c r="U433" s="821"/>
      <c r="V433" s="805"/>
      <c r="W433" s="805"/>
      <c r="X433" s="805"/>
      <c r="Y433" s="805"/>
      <c r="Z433" s="805"/>
      <c r="AA433" s="821"/>
      <c r="AB433" s="821"/>
      <c r="AC433" s="802"/>
      <c r="AD433" s="802"/>
      <c r="AE433" s="802"/>
      <c r="AF433" s="802"/>
      <c r="AG433" s="802"/>
      <c r="AH433" s="802"/>
      <c r="AI433" s="802"/>
      <c r="AJ433" s="802"/>
      <c r="AK433" s="802"/>
      <c r="AL433" s="802"/>
      <c r="AM433" s="802"/>
      <c r="AN433" s="802"/>
      <c r="AO433" s="802"/>
      <c r="AP433" s="802"/>
      <c r="AR433" s="802" t="str">
        <f t="shared" si="308"/>
        <v>DA</v>
      </c>
      <c r="AS433" s="802" t="str">
        <f>+RIGHT(C433,1)</f>
        <v>9</v>
      </c>
      <c r="AT433" s="802" t="str">
        <f t="shared" si="311"/>
        <v>DA+9</v>
      </c>
    </row>
    <row r="434" spans="1:46" ht="14.45" customHeight="1" x14ac:dyDescent="0.2">
      <c r="A434" s="815"/>
      <c r="B434" s="838"/>
      <c r="C434" s="838"/>
      <c r="D434" s="819">
        <v>407.5</v>
      </c>
      <c r="E434" s="818"/>
      <c r="F434" s="818"/>
      <c r="G434" s="818"/>
      <c r="H434" s="818"/>
      <c r="I434" s="818"/>
      <c r="J434" s="818"/>
      <c r="K434" s="818"/>
      <c r="L434" s="818"/>
      <c r="M434" s="818"/>
      <c r="N434" s="805"/>
      <c r="O434" s="805"/>
      <c r="P434" s="805"/>
      <c r="Q434" s="818"/>
      <c r="R434" s="818"/>
      <c r="S434" s="818"/>
      <c r="T434" s="805"/>
      <c r="U434" s="805"/>
      <c r="V434" s="805">
        <f t="shared" ref="V434" si="346">+ROUND(D434/15,0)-1</f>
        <v>26</v>
      </c>
      <c r="W434" s="805"/>
      <c r="X434" s="805"/>
      <c r="Y434" s="805"/>
      <c r="Z434" s="805">
        <f t="shared" ref="Z434" si="347">V434+Y434</f>
        <v>26</v>
      </c>
      <c r="AA434" s="818"/>
      <c r="AB434" s="821"/>
      <c r="AR434" s="802" t="str">
        <f t="shared" si="308"/>
        <v/>
      </c>
    </row>
    <row r="435" spans="1:46" ht="14.45" customHeight="1" x14ac:dyDescent="0.2">
      <c r="A435" s="815">
        <f>+SUBTOTAL(3,$B$13:B435)</f>
        <v>212</v>
      </c>
      <c r="B435" s="838" t="s">
        <v>207</v>
      </c>
      <c r="C435" s="838" t="s">
        <v>232</v>
      </c>
      <c r="D435" s="819"/>
      <c r="E435" s="821">
        <v>1</v>
      </c>
      <c r="F435" s="822" t="s">
        <v>1992</v>
      </c>
      <c r="G435" s="821" t="s">
        <v>1778</v>
      </c>
      <c r="H435" s="821" t="s">
        <v>439</v>
      </c>
      <c r="I435" s="821" t="s">
        <v>1779</v>
      </c>
      <c r="J435" s="821" t="s">
        <v>1778</v>
      </c>
      <c r="K435" s="821" t="s">
        <v>439</v>
      </c>
      <c r="L435" s="821" t="s">
        <v>1779</v>
      </c>
      <c r="M435" s="821">
        <v>1</v>
      </c>
      <c r="N435" s="821" t="s">
        <v>1780</v>
      </c>
      <c r="O435" s="821" t="s">
        <v>1781</v>
      </c>
      <c r="P435" s="821">
        <v>1</v>
      </c>
      <c r="Q435" s="821">
        <v>1</v>
      </c>
      <c r="R435" s="821">
        <v>1</v>
      </c>
      <c r="S435" s="821">
        <v>1</v>
      </c>
      <c r="T435" s="821"/>
      <c r="U435" s="821"/>
      <c r="V435" s="805"/>
      <c r="W435" s="805"/>
      <c r="X435" s="805"/>
      <c r="Y435" s="805"/>
      <c r="Z435" s="805"/>
      <c r="AA435" s="821"/>
      <c r="AB435" s="821"/>
      <c r="AC435" s="802"/>
      <c r="AD435" s="802"/>
      <c r="AE435" s="802"/>
      <c r="AF435" s="802"/>
      <c r="AG435" s="802"/>
      <c r="AH435" s="802"/>
      <c r="AI435" s="802"/>
      <c r="AJ435" s="802"/>
      <c r="AK435" s="802"/>
      <c r="AL435" s="802"/>
      <c r="AM435" s="802"/>
      <c r="AN435" s="802"/>
      <c r="AO435" s="802"/>
      <c r="AP435" s="802"/>
      <c r="AR435" s="802" t="str">
        <f t="shared" si="308"/>
        <v>DA</v>
      </c>
      <c r="AS435" s="802" t="str">
        <f>+RIGHT(C435,1)</f>
        <v>6</v>
      </c>
      <c r="AT435" s="802" t="str">
        <f t="shared" si="311"/>
        <v>DA+6</v>
      </c>
    </row>
    <row r="436" spans="1:46" ht="14.45" customHeight="1" x14ac:dyDescent="0.2">
      <c r="A436" s="815"/>
      <c r="B436" s="838"/>
      <c r="C436" s="838"/>
      <c r="D436" s="819">
        <v>377</v>
      </c>
      <c r="E436" s="818"/>
      <c r="F436" s="818"/>
      <c r="G436" s="818"/>
      <c r="H436" s="818"/>
      <c r="I436" s="818"/>
      <c r="J436" s="818"/>
      <c r="K436" s="818"/>
      <c r="L436" s="818"/>
      <c r="M436" s="818"/>
      <c r="N436" s="805"/>
      <c r="O436" s="805"/>
      <c r="P436" s="805"/>
      <c r="Q436" s="818"/>
      <c r="R436" s="818"/>
      <c r="S436" s="818"/>
      <c r="T436" s="805"/>
      <c r="U436" s="805"/>
      <c r="V436" s="805">
        <f t="shared" ref="V436" si="348">+ROUND(D436/15,0)-1</f>
        <v>24</v>
      </c>
      <c r="W436" s="805"/>
      <c r="X436" s="805"/>
      <c r="Y436" s="805"/>
      <c r="Z436" s="805">
        <f t="shared" ref="Z436" si="349">V436+Y436</f>
        <v>24</v>
      </c>
      <c r="AA436" s="818"/>
      <c r="AB436" s="821"/>
      <c r="AR436" s="802" t="str">
        <f t="shared" si="308"/>
        <v/>
      </c>
    </row>
    <row r="437" spans="1:46" ht="14.45" customHeight="1" x14ac:dyDescent="0.2">
      <c r="A437" s="815">
        <f>+SUBTOTAL(3,$B$13:B437)</f>
        <v>213</v>
      </c>
      <c r="B437" s="838" t="s">
        <v>208</v>
      </c>
      <c r="C437" s="838" t="s">
        <v>231</v>
      </c>
      <c r="D437" s="819"/>
      <c r="E437" s="821">
        <v>1</v>
      </c>
      <c r="F437" s="822" t="s">
        <v>1993</v>
      </c>
      <c r="G437" s="821" t="s">
        <v>1778</v>
      </c>
      <c r="H437" s="821" t="s">
        <v>439</v>
      </c>
      <c r="I437" s="821" t="s">
        <v>1779</v>
      </c>
      <c r="J437" s="821" t="s">
        <v>1778</v>
      </c>
      <c r="K437" s="821" t="s">
        <v>439</v>
      </c>
      <c r="L437" s="821" t="s">
        <v>1779</v>
      </c>
      <c r="M437" s="821">
        <v>1</v>
      </c>
      <c r="N437" s="821" t="s">
        <v>1780</v>
      </c>
      <c r="O437" s="821" t="s">
        <v>1781</v>
      </c>
      <c r="P437" s="821">
        <v>1</v>
      </c>
      <c r="Q437" s="821">
        <v>1</v>
      </c>
      <c r="R437" s="821">
        <v>1</v>
      </c>
      <c r="S437" s="821">
        <v>1</v>
      </c>
      <c r="T437" s="821"/>
      <c r="U437" s="821"/>
      <c r="V437" s="805"/>
      <c r="W437" s="805"/>
      <c r="X437" s="805"/>
      <c r="Y437" s="805"/>
      <c r="Z437" s="805"/>
      <c r="AA437" s="821"/>
      <c r="AB437" s="821"/>
      <c r="AC437" s="802"/>
      <c r="AD437" s="802"/>
      <c r="AE437" s="802"/>
      <c r="AF437" s="802"/>
      <c r="AG437" s="802"/>
      <c r="AH437" s="802"/>
      <c r="AI437" s="802"/>
      <c r="AJ437" s="802"/>
      <c r="AK437" s="802"/>
      <c r="AL437" s="802"/>
      <c r="AM437" s="802"/>
      <c r="AN437" s="802"/>
      <c r="AO437" s="802"/>
      <c r="AP437" s="802"/>
      <c r="AR437" s="802" t="str">
        <f t="shared" si="308"/>
        <v>DA</v>
      </c>
      <c r="AS437" s="802" t="str">
        <f>+RIGHT(C437,1)</f>
        <v>0</v>
      </c>
      <c r="AT437" s="802" t="str">
        <f t="shared" si="311"/>
        <v>DA+0</v>
      </c>
    </row>
    <row r="438" spans="1:46" ht="14.45" customHeight="1" x14ac:dyDescent="0.2">
      <c r="A438" s="815"/>
      <c r="B438" s="838"/>
      <c r="C438" s="838"/>
      <c r="D438" s="819">
        <v>451.6</v>
      </c>
      <c r="E438" s="818"/>
      <c r="F438" s="818"/>
      <c r="G438" s="818"/>
      <c r="H438" s="818"/>
      <c r="I438" s="818"/>
      <c r="J438" s="818"/>
      <c r="K438" s="818"/>
      <c r="L438" s="818"/>
      <c r="M438" s="818"/>
      <c r="N438" s="805"/>
      <c r="O438" s="805"/>
      <c r="P438" s="805"/>
      <c r="Q438" s="818"/>
      <c r="R438" s="818"/>
      <c r="S438" s="818"/>
      <c r="T438" s="805"/>
      <c r="U438" s="805"/>
      <c r="V438" s="805">
        <f t="shared" ref="V438" si="350">+ROUND(D438/15,0)-1</f>
        <v>29</v>
      </c>
      <c r="W438" s="805"/>
      <c r="X438" s="805"/>
      <c r="Y438" s="805"/>
      <c r="Z438" s="805">
        <f t="shared" ref="Z438" si="351">V438+Y438</f>
        <v>29</v>
      </c>
      <c r="AA438" s="818"/>
      <c r="AB438" s="821"/>
      <c r="AR438" s="802" t="str">
        <f t="shared" si="308"/>
        <v/>
      </c>
    </row>
    <row r="439" spans="1:46" ht="14.45" customHeight="1" x14ac:dyDescent="0.2">
      <c r="A439" s="815">
        <f>+SUBTOTAL(3,$B$13:B439)</f>
        <v>214</v>
      </c>
      <c r="B439" s="838" t="s">
        <v>209</v>
      </c>
      <c r="C439" s="838" t="s">
        <v>231</v>
      </c>
      <c r="D439" s="819"/>
      <c r="E439" s="821">
        <v>1</v>
      </c>
      <c r="F439" s="822" t="s">
        <v>1994</v>
      </c>
      <c r="G439" s="821" t="s">
        <v>1778</v>
      </c>
      <c r="H439" s="821" t="s">
        <v>439</v>
      </c>
      <c r="I439" s="821" t="s">
        <v>1779</v>
      </c>
      <c r="J439" s="821" t="s">
        <v>1778</v>
      </c>
      <c r="K439" s="821" t="s">
        <v>439</v>
      </c>
      <c r="L439" s="821" t="s">
        <v>1779</v>
      </c>
      <c r="M439" s="821">
        <v>1</v>
      </c>
      <c r="N439" s="821" t="s">
        <v>1780</v>
      </c>
      <c r="O439" s="821" t="s">
        <v>1781</v>
      </c>
      <c r="P439" s="821">
        <v>1</v>
      </c>
      <c r="Q439" s="821">
        <v>1</v>
      </c>
      <c r="R439" s="821">
        <v>1</v>
      </c>
      <c r="S439" s="821">
        <v>1</v>
      </c>
      <c r="T439" s="821"/>
      <c r="U439" s="821"/>
      <c r="V439" s="805"/>
      <c r="W439" s="805"/>
      <c r="X439" s="805"/>
      <c r="Y439" s="805"/>
      <c r="Z439" s="805"/>
      <c r="AA439" s="821"/>
      <c r="AB439" s="821"/>
      <c r="AC439" s="802"/>
      <c r="AD439" s="802"/>
      <c r="AE439" s="802"/>
      <c r="AF439" s="802"/>
      <c r="AG439" s="802"/>
      <c r="AH439" s="802"/>
      <c r="AI439" s="802"/>
      <c r="AJ439" s="802"/>
      <c r="AK439" s="802"/>
      <c r="AL439" s="802"/>
      <c r="AM439" s="802"/>
      <c r="AN439" s="802"/>
      <c r="AO439" s="802"/>
      <c r="AP439" s="802"/>
      <c r="AR439" s="802" t="str">
        <f t="shared" si="308"/>
        <v>DA</v>
      </c>
      <c r="AS439" s="802" t="str">
        <f>+RIGHT(C439,1)</f>
        <v>0</v>
      </c>
      <c r="AT439" s="802" t="str">
        <f t="shared" si="311"/>
        <v>DA+0</v>
      </c>
    </row>
    <row r="440" spans="1:46" ht="14.45" customHeight="1" x14ac:dyDescent="0.2">
      <c r="A440" s="815"/>
      <c r="B440" s="838"/>
      <c r="C440" s="838"/>
      <c r="D440" s="819">
        <v>379.3</v>
      </c>
      <c r="E440" s="818"/>
      <c r="F440" s="818"/>
      <c r="G440" s="818"/>
      <c r="H440" s="818"/>
      <c r="I440" s="818"/>
      <c r="J440" s="818"/>
      <c r="K440" s="818"/>
      <c r="L440" s="818"/>
      <c r="M440" s="818"/>
      <c r="N440" s="805"/>
      <c r="O440" s="805"/>
      <c r="P440" s="805"/>
      <c r="Q440" s="818"/>
      <c r="R440" s="818"/>
      <c r="S440" s="818"/>
      <c r="T440" s="805"/>
      <c r="U440" s="805"/>
      <c r="V440" s="805">
        <f t="shared" ref="V440" si="352">+ROUND(D440/15,0)-1</f>
        <v>24</v>
      </c>
      <c r="W440" s="805"/>
      <c r="X440" s="805"/>
      <c r="Y440" s="805"/>
      <c r="Z440" s="805">
        <f t="shared" ref="Z440" si="353">V440+Y440</f>
        <v>24</v>
      </c>
      <c r="AA440" s="818"/>
      <c r="AB440" s="821"/>
      <c r="AR440" s="802" t="str">
        <f t="shared" si="308"/>
        <v/>
      </c>
    </row>
    <row r="441" spans="1:46" ht="14.45" customHeight="1" x14ac:dyDescent="0.2">
      <c r="A441" s="815">
        <f>+SUBTOTAL(3,$B$13:B441)</f>
        <v>215</v>
      </c>
      <c r="B441" s="816" t="s">
        <v>29</v>
      </c>
      <c r="C441" s="838" t="s">
        <v>234</v>
      </c>
      <c r="D441" s="819"/>
      <c r="E441" s="821">
        <v>1</v>
      </c>
      <c r="F441" s="822" t="s">
        <v>1995</v>
      </c>
      <c r="G441" s="821" t="s">
        <v>1778</v>
      </c>
      <c r="H441" s="821" t="s">
        <v>439</v>
      </c>
      <c r="I441" s="821" t="s">
        <v>1779</v>
      </c>
      <c r="J441" s="821" t="s">
        <v>1778</v>
      </c>
      <c r="K441" s="821" t="s">
        <v>439</v>
      </c>
      <c r="L441" s="821" t="s">
        <v>1779</v>
      </c>
      <c r="M441" s="821">
        <v>1</v>
      </c>
      <c r="N441" s="821" t="s">
        <v>1780</v>
      </c>
      <c r="O441" s="821" t="s">
        <v>1781</v>
      </c>
      <c r="P441" s="821">
        <v>1</v>
      </c>
      <c r="Q441" s="821">
        <v>1</v>
      </c>
      <c r="R441" s="821">
        <v>1</v>
      </c>
      <c r="S441" s="818"/>
      <c r="T441" s="821"/>
      <c r="U441" s="805"/>
      <c r="V441" s="805"/>
      <c r="W441" s="805"/>
      <c r="X441" s="805"/>
      <c r="Y441" s="805"/>
      <c r="Z441" s="805"/>
      <c r="AA441" s="818"/>
      <c r="AB441" s="821"/>
      <c r="AR441" s="802" t="str">
        <f t="shared" si="308"/>
        <v>DB</v>
      </c>
      <c r="AS441" s="802" t="str">
        <f>+RIGHT(C441,1)</f>
        <v>6</v>
      </c>
      <c r="AT441" s="802" t="str">
        <f t="shared" si="311"/>
        <v>DB+6</v>
      </c>
    </row>
    <row r="442" spans="1:46" ht="14.45" customHeight="1" x14ac:dyDescent="0.2">
      <c r="A442" s="815"/>
      <c r="B442" s="838"/>
      <c r="C442" s="838"/>
      <c r="D442" s="819">
        <v>265.60000000000002</v>
      </c>
      <c r="E442" s="818"/>
      <c r="F442" s="818"/>
      <c r="G442" s="818"/>
      <c r="H442" s="818"/>
      <c r="I442" s="818"/>
      <c r="J442" s="818"/>
      <c r="K442" s="818"/>
      <c r="L442" s="818"/>
      <c r="M442" s="818"/>
      <c r="N442" s="805"/>
      <c r="O442" s="805"/>
      <c r="P442" s="805"/>
      <c r="Q442" s="818"/>
      <c r="R442" s="818"/>
      <c r="S442" s="818"/>
      <c r="T442" s="805"/>
      <c r="U442" s="805"/>
      <c r="V442" s="805">
        <f t="shared" ref="V442" si="354">+ROUND(D442/15,0)-1</f>
        <v>17</v>
      </c>
      <c r="W442" s="805"/>
      <c r="X442" s="805"/>
      <c r="Y442" s="805"/>
      <c r="Z442" s="805">
        <f t="shared" ref="Z442" si="355">V442+Y442</f>
        <v>17</v>
      </c>
      <c r="AA442" s="818"/>
      <c r="AB442" s="821"/>
      <c r="AR442" s="802" t="str">
        <f t="shared" si="308"/>
        <v/>
      </c>
    </row>
    <row r="443" spans="1:46" ht="14.45" customHeight="1" x14ac:dyDescent="0.2">
      <c r="A443" s="815">
        <f>+SUBTOTAL(3,$B$13:B443)</f>
        <v>216</v>
      </c>
      <c r="B443" s="838" t="s">
        <v>210</v>
      </c>
      <c r="C443" s="838" t="s">
        <v>233</v>
      </c>
      <c r="D443" s="819"/>
      <c r="E443" s="821">
        <v>1</v>
      </c>
      <c r="F443" s="822" t="s">
        <v>1996</v>
      </c>
      <c r="G443" s="821" t="s">
        <v>1778</v>
      </c>
      <c r="H443" s="821" t="s">
        <v>439</v>
      </c>
      <c r="I443" s="821" t="s">
        <v>1779</v>
      </c>
      <c r="J443" s="821" t="s">
        <v>1778</v>
      </c>
      <c r="K443" s="821" t="s">
        <v>439</v>
      </c>
      <c r="L443" s="821" t="s">
        <v>1779</v>
      </c>
      <c r="M443" s="821">
        <v>1</v>
      </c>
      <c r="N443" s="821" t="s">
        <v>1780</v>
      </c>
      <c r="O443" s="821" t="s">
        <v>1781</v>
      </c>
      <c r="P443" s="821">
        <v>1</v>
      </c>
      <c r="Q443" s="821">
        <v>1</v>
      </c>
      <c r="R443" s="821">
        <v>1</v>
      </c>
      <c r="S443" s="821">
        <v>1</v>
      </c>
      <c r="T443" s="821"/>
      <c r="U443" s="821"/>
      <c r="V443" s="805"/>
      <c r="W443" s="805"/>
      <c r="X443" s="805"/>
      <c r="Y443" s="805"/>
      <c r="Z443" s="805"/>
      <c r="AA443" s="821"/>
      <c r="AB443" s="821"/>
      <c r="AC443" s="802"/>
      <c r="AD443" s="802"/>
      <c r="AE443" s="802"/>
      <c r="AF443" s="802"/>
      <c r="AG443" s="802"/>
      <c r="AH443" s="802"/>
      <c r="AI443" s="802"/>
      <c r="AJ443" s="802"/>
      <c r="AK443" s="802"/>
      <c r="AL443" s="802"/>
      <c r="AM443" s="802"/>
      <c r="AN443" s="802"/>
      <c r="AO443" s="802"/>
      <c r="AP443" s="802"/>
      <c r="AR443" s="802" t="str">
        <f t="shared" si="308"/>
        <v>DA</v>
      </c>
      <c r="AS443" s="802" t="str">
        <f>+RIGHT(C443,1)</f>
        <v>9</v>
      </c>
      <c r="AT443" s="802" t="str">
        <f t="shared" si="311"/>
        <v>DA+9</v>
      </c>
    </row>
    <row r="444" spans="1:46" ht="14.45" customHeight="1" x14ac:dyDescent="0.2">
      <c r="A444" s="815"/>
      <c r="B444" s="838"/>
      <c r="C444" s="838"/>
      <c r="D444" s="819">
        <v>492.4</v>
      </c>
      <c r="E444" s="818"/>
      <c r="F444" s="818"/>
      <c r="G444" s="818"/>
      <c r="H444" s="818"/>
      <c r="I444" s="818"/>
      <c r="J444" s="818"/>
      <c r="K444" s="818"/>
      <c r="L444" s="818"/>
      <c r="M444" s="818"/>
      <c r="N444" s="805"/>
      <c r="O444" s="805"/>
      <c r="P444" s="805"/>
      <c r="Q444" s="818"/>
      <c r="R444" s="818"/>
      <c r="S444" s="818"/>
      <c r="T444" s="805"/>
      <c r="U444" s="805"/>
      <c r="V444" s="805">
        <f t="shared" ref="V444" si="356">+ROUND(D444/15,0)-1</f>
        <v>32</v>
      </c>
      <c r="W444" s="805"/>
      <c r="X444" s="805"/>
      <c r="Y444" s="805"/>
      <c r="Z444" s="805">
        <f t="shared" ref="Z444" si="357">V444+Y444</f>
        <v>32</v>
      </c>
      <c r="AA444" s="818"/>
      <c r="AB444" s="821"/>
      <c r="AR444" s="802" t="str">
        <f t="shared" si="308"/>
        <v/>
      </c>
    </row>
    <row r="445" spans="1:46" ht="14.45" customHeight="1" x14ac:dyDescent="0.2">
      <c r="A445" s="815">
        <f>+SUBTOTAL(3,$B$13:B445)</f>
        <v>217</v>
      </c>
      <c r="B445" s="816" t="s">
        <v>211</v>
      </c>
      <c r="C445" s="838" t="s">
        <v>242</v>
      </c>
      <c r="D445" s="819"/>
      <c r="E445" s="821">
        <v>1</v>
      </c>
      <c r="F445" s="822" t="s">
        <v>1997</v>
      </c>
      <c r="G445" s="821" t="s">
        <v>1778</v>
      </c>
      <c r="H445" s="821" t="s">
        <v>439</v>
      </c>
      <c r="I445" s="821" t="s">
        <v>1779</v>
      </c>
      <c r="J445" s="821" t="s">
        <v>1778</v>
      </c>
      <c r="K445" s="821" t="s">
        <v>439</v>
      </c>
      <c r="L445" s="821" t="s">
        <v>1779</v>
      </c>
      <c r="M445" s="821">
        <v>1</v>
      </c>
      <c r="N445" s="821" t="s">
        <v>1780</v>
      </c>
      <c r="O445" s="821" t="s">
        <v>1781</v>
      </c>
      <c r="P445" s="821">
        <v>1</v>
      </c>
      <c r="Q445" s="821">
        <v>1</v>
      </c>
      <c r="R445" s="821">
        <v>1</v>
      </c>
      <c r="S445" s="818"/>
      <c r="T445" s="821"/>
      <c r="U445" s="805"/>
      <c r="V445" s="805"/>
      <c r="W445" s="805"/>
      <c r="X445" s="805"/>
      <c r="Y445" s="805"/>
      <c r="Z445" s="805"/>
      <c r="AA445" s="818"/>
      <c r="AB445" s="821"/>
      <c r="AR445" s="802" t="str">
        <f t="shared" si="308"/>
        <v>DB</v>
      </c>
      <c r="AS445" s="802" t="str">
        <f>+RIGHT(C445,1)</f>
        <v>0</v>
      </c>
      <c r="AT445" s="802" t="str">
        <f t="shared" si="311"/>
        <v>DB+0</v>
      </c>
    </row>
    <row r="446" spans="1:46" ht="14.45" customHeight="1" x14ac:dyDescent="0.2">
      <c r="A446" s="815"/>
      <c r="B446" s="838"/>
      <c r="C446" s="838"/>
      <c r="D446" s="819">
        <v>522.20000000000005</v>
      </c>
      <c r="E446" s="818"/>
      <c r="F446" s="818"/>
      <c r="G446" s="818"/>
      <c r="H446" s="818"/>
      <c r="I446" s="818"/>
      <c r="J446" s="818"/>
      <c r="K446" s="818"/>
      <c r="L446" s="818"/>
      <c r="M446" s="818"/>
      <c r="N446" s="805"/>
      <c r="O446" s="805"/>
      <c r="P446" s="805"/>
      <c r="Q446" s="818"/>
      <c r="R446" s="818"/>
      <c r="S446" s="818"/>
      <c r="T446" s="805"/>
      <c r="U446" s="805"/>
      <c r="V446" s="805">
        <f t="shared" ref="V446" si="358">+ROUND(D446/15,0)-1</f>
        <v>34</v>
      </c>
      <c r="W446" s="805"/>
      <c r="X446" s="805"/>
      <c r="Y446" s="805"/>
      <c r="Z446" s="805">
        <f t="shared" ref="Z446" si="359">V446+Y446</f>
        <v>34</v>
      </c>
      <c r="AA446" s="818"/>
      <c r="AB446" s="821"/>
      <c r="AR446" s="802" t="str">
        <f t="shared" si="308"/>
        <v/>
      </c>
    </row>
    <row r="447" spans="1:46" ht="14.45" customHeight="1" x14ac:dyDescent="0.2">
      <c r="A447" s="815">
        <f>+SUBTOTAL(3,$B$13:B447)</f>
        <v>218</v>
      </c>
      <c r="B447" s="816" t="s">
        <v>212</v>
      </c>
      <c r="C447" s="838" t="s">
        <v>246</v>
      </c>
      <c r="D447" s="819"/>
      <c r="E447" s="821">
        <v>1</v>
      </c>
      <c r="F447" s="822" t="s">
        <v>1998</v>
      </c>
      <c r="G447" s="821" t="s">
        <v>1778</v>
      </c>
      <c r="H447" s="821" t="s">
        <v>439</v>
      </c>
      <c r="I447" s="821" t="s">
        <v>1779</v>
      </c>
      <c r="J447" s="821" t="s">
        <v>1778</v>
      </c>
      <c r="K447" s="821" t="s">
        <v>439</v>
      </c>
      <c r="L447" s="821" t="s">
        <v>1779</v>
      </c>
      <c r="M447" s="821">
        <v>1</v>
      </c>
      <c r="N447" s="821" t="s">
        <v>1780</v>
      </c>
      <c r="O447" s="821" t="s">
        <v>1781</v>
      </c>
      <c r="P447" s="821">
        <v>1</v>
      </c>
      <c r="Q447" s="821">
        <v>1</v>
      </c>
      <c r="R447" s="821">
        <v>1</v>
      </c>
      <c r="S447" s="818"/>
      <c r="T447" s="821"/>
      <c r="U447" s="805"/>
      <c r="V447" s="805"/>
      <c r="W447" s="805"/>
      <c r="X447" s="805"/>
      <c r="Y447" s="805"/>
      <c r="Z447" s="805"/>
      <c r="AA447" s="818"/>
      <c r="AB447" s="821"/>
      <c r="AR447" s="802" t="str">
        <f t="shared" si="308"/>
        <v>DB</v>
      </c>
      <c r="AS447" s="802" t="str">
        <f>+RIGHT(C447,1)</f>
        <v>6</v>
      </c>
      <c r="AT447" s="802" t="str">
        <f t="shared" si="311"/>
        <v>DB+6</v>
      </c>
    </row>
    <row r="448" spans="1:46" ht="14.45" customHeight="1" x14ac:dyDescent="0.2">
      <c r="A448" s="815"/>
      <c r="B448" s="838"/>
      <c r="C448" s="838"/>
      <c r="D448" s="819">
        <v>418.9</v>
      </c>
      <c r="E448" s="818"/>
      <c r="F448" s="818"/>
      <c r="G448" s="818"/>
      <c r="H448" s="818"/>
      <c r="I448" s="818"/>
      <c r="J448" s="818"/>
      <c r="K448" s="818"/>
      <c r="L448" s="818"/>
      <c r="M448" s="818"/>
      <c r="N448" s="805"/>
      <c r="O448" s="805"/>
      <c r="P448" s="805"/>
      <c r="Q448" s="818"/>
      <c r="R448" s="818"/>
      <c r="S448" s="818"/>
      <c r="T448" s="805"/>
      <c r="U448" s="805"/>
      <c r="V448" s="805">
        <f t="shared" ref="V448" si="360">+ROUND(D448/15,0)-1</f>
        <v>27</v>
      </c>
      <c r="W448" s="805"/>
      <c r="X448" s="805"/>
      <c r="Y448" s="805"/>
      <c r="Z448" s="805">
        <f t="shared" ref="Z448" si="361">V448+Y448</f>
        <v>27</v>
      </c>
      <c r="AA448" s="818"/>
      <c r="AB448" s="821"/>
      <c r="AR448" s="802" t="str">
        <f t="shared" si="308"/>
        <v/>
      </c>
    </row>
    <row r="449" spans="1:46" ht="14.45" customHeight="1" x14ac:dyDescent="0.2">
      <c r="A449" s="815">
        <f>+SUBTOTAL(3,$B$13:B449)</f>
        <v>219</v>
      </c>
      <c r="B449" s="838" t="s">
        <v>213</v>
      </c>
      <c r="C449" s="838" t="s">
        <v>231</v>
      </c>
      <c r="D449" s="819"/>
      <c r="E449" s="821">
        <v>1</v>
      </c>
      <c r="F449" s="822" t="s">
        <v>1999</v>
      </c>
      <c r="G449" s="821" t="s">
        <v>1778</v>
      </c>
      <c r="H449" s="821" t="s">
        <v>439</v>
      </c>
      <c r="I449" s="821" t="s">
        <v>1779</v>
      </c>
      <c r="J449" s="821" t="s">
        <v>1778</v>
      </c>
      <c r="K449" s="821" t="s">
        <v>439</v>
      </c>
      <c r="L449" s="821" t="s">
        <v>1779</v>
      </c>
      <c r="M449" s="821">
        <v>1</v>
      </c>
      <c r="N449" s="821" t="s">
        <v>1780</v>
      </c>
      <c r="O449" s="821" t="s">
        <v>1781</v>
      </c>
      <c r="P449" s="821">
        <v>1</v>
      </c>
      <c r="Q449" s="821">
        <v>1</v>
      </c>
      <c r="R449" s="821">
        <v>1</v>
      </c>
      <c r="S449" s="821">
        <v>1</v>
      </c>
      <c r="T449" s="821"/>
      <c r="U449" s="821"/>
      <c r="V449" s="805"/>
      <c r="W449" s="805"/>
      <c r="X449" s="805"/>
      <c r="Y449" s="805"/>
      <c r="Z449" s="805"/>
      <c r="AA449" s="821"/>
      <c r="AB449" s="821"/>
      <c r="AC449" s="802"/>
      <c r="AD449" s="802"/>
      <c r="AE449" s="802"/>
      <c r="AF449" s="802"/>
      <c r="AG449" s="802"/>
      <c r="AH449" s="802"/>
      <c r="AI449" s="802"/>
      <c r="AJ449" s="802"/>
      <c r="AK449" s="802"/>
      <c r="AL449" s="802"/>
      <c r="AM449" s="802"/>
      <c r="AN449" s="802"/>
      <c r="AO449" s="802"/>
      <c r="AP449" s="802"/>
      <c r="AR449" s="802" t="str">
        <f t="shared" si="308"/>
        <v>DA</v>
      </c>
      <c r="AS449" s="802" t="str">
        <f>+RIGHT(C449,1)</f>
        <v>0</v>
      </c>
      <c r="AT449" s="802" t="str">
        <f t="shared" si="311"/>
        <v>DA+0</v>
      </c>
    </row>
    <row r="450" spans="1:46" ht="14.45" customHeight="1" x14ac:dyDescent="0.2">
      <c r="A450" s="815"/>
      <c r="B450" s="838"/>
      <c r="C450" s="838"/>
      <c r="D450" s="819">
        <v>421.7</v>
      </c>
      <c r="E450" s="818"/>
      <c r="F450" s="818"/>
      <c r="G450" s="818"/>
      <c r="H450" s="818"/>
      <c r="I450" s="818"/>
      <c r="J450" s="818"/>
      <c r="K450" s="818"/>
      <c r="L450" s="818"/>
      <c r="M450" s="818"/>
      <c r="N450" s="805"/>
      <c r="O450" s="805"/>
      <c r="P450" s="805"/>
      <c r="Q450" s="818"/>
      <c r="R450" s="818"/>
      <c r="S450" s="818"/>
      <c r="T450" s="805"/>
      <c r="U450" s="805"/>
      <c r="V450" s="805">
        <f t="shared" ref="V450" si="362">+ROUND(D450/15,0)-1</f>
        <v>27</v>
      </c>
      <c r="W450" s="805"/>
      <c r="X450" s="805"/>
      <c r="Y450" s="805"/>
      <c r="Z450" s="805">
        <f t="shared" ref="Z450" si="363">V450+Y450</f>
        <v>27</v>
      </c>
      <c r="AA450" s="818"/>
      <c r="AB450" s="821"/>
      <c r="AR450" s="802" t="str">
        <f t="shared" si="308"/>
        <v/>
      </c>
    </row>
    <row r="451" spans="1:46" ht="14.45" customHeight="1" x14ac:dyDescent="0.2">
      <c r="A451" s="815">
        <f>+SUBTOTAL(3,$B$13:B451)</f>
        <v>220</v>
      </c>
      <c r="B451" s="838" t="s">
        <v>214</v>
      </c>
      <c r="C451" s="838" t="s">
        <v>231</v>
      </c>
      <c r="D451" s="819"/>
      <c r="E451" s="821">
        <v>1</v>
      </c>
      <c r="F451" s="822" t="s">
        <v>2000</v>
      </c>
      <c r="G451" s="821" t="s">
        <v>1778</v>
      </c>
      <c r="H451" s="821" t="s">
        <v>439</v>
      </c>
      <c r="I451" s="821" t="s">
        <v>1779</v>
      </c>
      <c r="J451" s="821" t="s">
        <v>1778</v>
      </c>
      <c r="K451" s="821" t="s">
        <v>439</v>
      </c>
      <c r="L451" s="821" t="s">
        <v>1779</v>
      </c>
      <c r="M451" s="821">
        <v>1</v>
      </c>
      <c r="N451" s="821" t="s">
        <v>1780</v>
      </c>
      <c r="O451" s="821" t="s">
        <v>1781</v>
      </c>
      <c r="P451" s="821">
        <v>1</v>
      </c>
      <c r="Q451" s="821">
        <v>1</v>
      </c>
      <c r="R451" s="821">
        <v>1</v>
      </c>
      <c r="S451" s="821">
        <v>1</v>
      </c>
      <c r="T451" s="821"/>
      <c r="U451" s="821"/>
      <c r="V451" s="805"/>
      <c r="W451" s="805"/>
      <c r="X451" s="805"/>
      <c r="Y451" s="805"/>
      <c r="Z451" s="805"/>
      <c r="AA451" s="821"/>
      <c r="AB451" s="821"/>
      <c r="AC451" s="802"/>
      <c r="AD451" s="802"/>
      <c r="AE451" s="802"/>
      <c r="AF451" s="802"/>
      <c r="AG451" s="802"/>
      <c r="AH451" s="802"/>
      <c r="AI451" s="802"/>
      <c r="AJ451" s="802"/>
      <c r="AK451" s="802"/>
      <c r="AL451" s="802"/>
      <c r="AM451" s="802"/>
      <c r="AN451" s="802"/>
      <c r="AO451" s="802"/>
      <c r="AP451" s="802"/>
      <c r="AR451" s="802" t="str">
        <f t="shared" si="308"/>
        <v>DA</v>
      </c>
      <c r="AS451" s="802" t="str">
        <f>+RIGHT(C451,1)</f>
        <v>0</v>
      </c>
      <c r="AT451" s="802" t="str">
        <f t="shared" si="311"/>
        <v>DA+0</v>
      </c>
    </row>
    <row r="452" spans="1:46" s="824" customFormat="1" ht="14.45" customHeight="1" x14ac:dyDescent="0.2">
      <c r="A452" s="815"/>
      <c r="B452" s="838"/>
      <c r="C452" s="838"/>
      <c r="D452" s="819">
        <v>342.7</v>
      </c>
      <c r="E452" s="826"/>
      <c r="F452" s="818"/>
      <c r="G452" s="826"/>
      <c r="H452" s="826"/>
      <c r="I452" s="826"/>
      <c r="J452" s="826"/>
      <c r="K452" s="826"/>
      <c r="L452" s="826"/>
      <c r="M452" s="826"/>
      <c r="N452" s="827"/>
      <c r="O452" s="827"/>
      <c r="P452" s="827"/>
      <c r="Q452" s="826"/>
      <c r="R452" s="826"/>
      <c r="S452" s="826"/>
      <c r="T452" s="805"/>
      <c r="U452" s="827"/>
      <c r="V452" s="805">
        <f t="shared" ref="V452" si="364">+ROUND(D452/15,0)-1</f>
        <v>22</v>
      </c>
      <c r="W452" s="805"/>
      <c r="X452" s="805"/>
      <c r="Y452" s="805"/>
      <c r="Z452" s="805">
        <f t="shared" ref="Z452" si="365">V452+Y452</f>
        <v>22</v>
      </c>
      <c r="AA452" s="826"/>
      <c r="AB452" s="821"/>
      <c r="AR452" s="802" t="str">
        <f t="shared" si="308"/>
        <v/>
      </c>
      <c r="AS452" s="825"/>
      <c r="AT452" s="825"/>
    </row>
    <row r="453" spans="1:46" ht="14.45" customHeight="1" x14ac:dyDescent="0.2">
      <c r="A453" s="815">
        <f>+SUBTOTAL(3,$B$13:B453)</f>
        <v>221</v>
      </c>
      <c r="B453" s="816" t="s">
        <v>30</v>
      </c>
      <c r="C453" s="838" t="s">
        <v>245</v>
      </c>
      <c r="D453" s="819"/>
      <c r="E453" s="821">
        <v>1</v>
      </c>
      <c r="F453" s="822" t="s">
        <v>2001</v>
      </c>
      <c r="G453" s="821" t="s">
        <v>1778</v>
      </c>
      <c r="H453" s="821" t="s">
        <v>439</v>
      </c>
      <c r="I453" s="821" t="s">
        <v>1779</v>
      </c>
      <c r="J453" s="821" t="s">
        <v>1778</v>
      </c>
      <c r="K453" s="821" t="s">
        <v>439</v>
      </c>
      <c r="L453" s="821" t="s">
        <v>1779</v>
      </c>
      <c r="M453" s="821">
        <v>1</v>
      </c>
      <c r="N453" s="821" t="s">
        <v>1780</v>
      </c>
      <c r="O453" s="821" t="s">
        <v>1781</v>
      </c>
      <c r="P453" s="821">
        <v>1</v>
      </c>
      <c r="Q453" s="821">
        <v>1</v>
      </c>
      <c r="R453" s="821">
        <v>1</v>
      </c>
      <c r="S453" s="818"/>
      <c r="T453" s="821"/>
      <c r="U453" s="805"/>
      <c r="V453" s="805"/>
      <c r="W453" s="805"/>
      <c r="X453" s="805"/>
      <c r="Y453" s="805"/>
      <c r="Z453" s="805"/>
      <c r="AA453" s="818"/>
      <c r="AB453" s="821"/>
      <c r="AR453" s="802" t="str">
        <f t="shared" si="308"/>
        <v>DB</v>
      </c>
      <c r="AS453" s="802" t="str">
        <f>+RIGHT(C453,1)</f>
        <v>0</v>
      </c>
      <c r="AT453" s="802" t="str">
        <f t="shared" si="311"/>
        <v>DB+0</v>
      </c>
    </row>
    <row r="454" spans="1:46" ht="14.45" customHeight="1" x14ac:dyDescent="0.2">
      <c r="A454" s="815"/>
      <c r="B454" s="838"/>
      <c r="C454" s="838"/>
      <c r="D454" s="819">
        <v>386.4</v>
      </c>
      <c r="E454" s="818"/>
      <c r="F454" s="818"/>
      <c r="G454" s="818"/>
      <c r="H454" s="818"/>
      <c r="I454" s="818"/>
      <c r="J454" s="818"/>
      <c r="K454" s="818"/>
      <c r="L454" s="818"/>
      <c r="M454" s="818"/>
      <c r="N454" s="805"/>
      <c r="O454" s="805"/>
      <c r="P454" s="805"/>
      <c r="Q454" s="818"/>
      <c r="R454" s="818"/>
      <c r="S454" s="818"/>
      <c r="T454" s="805"/>
      <c r="U454" s="805"/>
      <c r="V454" s="805">
        <f t="shared" ref="V454" si="366">+ROUND(D454/15,0)-1</f>
        <v>25</v>
      </c>
      <c r="W454" s="805"/>
      <c r="X454" s="805"/>
      <c r="Y454" s="805"/>
      <c r="Z454" s="805">
        <f t="shared" ref="Z454" si="367">V454+Y454</f>
        <v>25</v>
      </c>
      <c r="AA454" s="818"/>
      <c r="AB454" s="821"/>
      <c r="AR454" s="802" t="str">
        <f t="shared" si="308"/>
        <v/>
      </c>
    </row>
    <row r="455" spans="1:46" ht="14.45" customHeight="1" x14ac:dyDescent="0.2">
      <c r="A455" s="815">
        <f>+SUBTOTAL(3,$B$13:B455)</f>
        <v>222</v>
      </c>
      <c r="B455" s="838" t="s">
        <v>85</v>
      </c>
      <c r="C455" s="838" t="s">
        <v>231</v>
      </c>
      <c r="D455" s="819"/>
      <c r="E455" s="821">
        <v>1</v>
      </c>
      <c r="F455" s="822" t="s">
        <v>2002</v>
      </c>
      <c r="G455" s="821" t="s">
        <v>1778</v>
      </c>
      <c r="H455" s="821" t="s">
        <v>439</v>
      </c>
      <c r="I455" s="821" t="s">
        <v>1779</v>
      </c>
      <c r="J455" s="821" t="s">
        <v>1778</v>
      </c>
      <c r="K455" s="821" t="s">
        <v>439</v>
      </c>
      <c r="L455" s="821" t="s">
        <v>1779</v>
      </c>
      <c r="M455" s="821">
        <v>1</v>
      </c>
      <c r="N455" s="821" t="s">
        <v>1780</v>
      </c>
      <c r="O455" s="821" t="s">
        <v>1781</v>
      </c>
      <c r="P455" s="821">
        <v>1</v>
      </c>
      <c r="Q455" s="821">
        <v>1</v>
      </c>
      <c r="R455" s="821">
        <v>1</v>
      </c>
      <c r="S455" s="821">
        <v>1</v>
      </c>
      <c r="T455" s="821"/>
      <c r="U455" s="821"/>
      <c r="V455" s="805"/>
      <c r="W455" s="805"/>
      <c r="X455" s="805"/>
      <c r="Y455" s="805"/>
      <c r="Z455" s="805"/>
      <c r="AA455" s="821"/>
      <c r="AB455" s="821"/>
      <c r="AC455" s="802"/>
      <c r="AD455" s="802"/>
      <c r="AE455" s="802"/>
      <c r="AF455" s="802"/>
      <c r="AG455" s="802"/>
      <c r="AH455" s="802"/>
      <c r="AI455" s="802"/>
      <c r="AJ455" s="802"/>
      <c r="AK455" s="802"/>
      <c r="AL455" s="802"/>
      <c r="AM455" s="802"/>
      <c r="AN455" s="802"/>
      <c r="AO455" s="802"/>
      <c r="AP455" s="802"/>
      <c r="AR455" s="802" t="str">
        <f t="shared" si="308"/>
        <v>DA</v>
      </c>
      <c r="AS455" s="802" t="str">
        <f>+RIGHT(C455,1)</f>
        <v>0</v>
      </c>
      <c r="AT455" s="802" t="str">
        <f t="shared" si="311"/>
        <v>DA+0</v>
      </c>
    </row>
    <row r="456" spans="1:46" ht="26.45" customHeight="1" x14ac:dyDescent="0.2">
      <c r="A456" s="815"/>
      <c r="B456" s="838"/>
      <c r="C456" s="838"/>
      <c r="D456" s="819">
        <v>309.39999999999998</v>
      </c>
      <c r="E456" s="818"/>
      <c r="F456" s="818"/>
      <c r="G456" s="818"/>
      <c r="H456" s="818"/>
      <c r="I456" s="818"/>
      <c r="J456" s="818"/>
      <c r="K456" s="818"/>
      <c r="L456" s="818"/>
      <c r="M456" s="818"/>
      <c r="N456" s="805"/>
      <c r="O456" s="805"/>
      <c r="P456" s="805"/>
      <c r="Q456" s="818"/>
      <c r="R456" s="818"/>
      <c r="S456" s="818"/>
      <c r="T456" s="805"/>
      <c r="U456" s="805"/>
      <c r="V456" s="805">
        <f t="shared" ref="V456" si="368">+ROUND(D456/15,0)-1</f>
        <v>20</v>
      </c>
      <c r="W456" s="805"/>
      <c r="X456" s="805"/>
      <c r="Y456" s="805"/>
      <c r="Z456" s="805">
        <f t="shared" ref="Z456" si="369">V456+Y456</f>
        <v>20</v>
      </c>
      <c r="AA456" s="818"/>
      <c r="AB456" s="821"/>
      <c r="AR456" s="802" t="str">
        <f t="shared" si="308"/>
        <v/>
      </c>
    </row>
    <row r="457" spans="1:46" ht="14.45" customHeight="1" x14ac:dyDescent="0.2">
      <c r="A457" s="815">
        <f>+SUBTOTAL(3,$B$13:B457)</f>
        <v>223</v>
      </c>
      <c r="B457" s="838" t="s">
        <v>86</v>
      </c>
      <c r="C457" s="838" t="s">
        <v>231</v>
      </c>
      <c r="D457" s="819"/>
      <c r="E457" s="821">
        <v>1</v>
      </c>
      <c r="F457" s="822" t="s">
        <v>2003</v>
      </c>
      <c r="G457" s="821" t="s">
        <v>1778</v>
      </c>
      <c r="H457" s="821" t="s">
        <v>439</v>
      </c>
      <c r="I457" s="821" t="s">
        <v>1779</v>
      </c>
      <c r="J457" s="821" t="s">
        <v>1778</v>
      </c>
      <c r="K457" s="821" t="s">
        <v>439</v>
      </c>
      <c r="L457" s="821" t="s">
        <v>1779</v>
      </c>
      <c r="M457" s="821">
        <v>1</v>
      </c>
      <c r="N457" s="821" t="s">
        <v>1780</v>
      </c>
      <c r="O457" s="821" t="s">
        <v>1781</v>
      </c>
      <c r="P457" s="821">
        <v>1</v>
      </c>
      <c r="Q457" s="821">
        <v>1</v>
      </c>
      <c r="R457" s="821">
        <v>1</v>
      </c>
      <c r="S457" s="821">
        <v>1</v>
      </c>
      <c r="T457" s="821"/>
      <c r="U457" s="821"/>
      <c r="V457" s="805"/>
      <c r="W457" s="805"/>
      <c r="X457" s="805"/>
      <c r="Y457" s="805"/>
      <c r="Z457" s="805"/>
      <c r="AA457" s="821"/>
      <c r="AB457" s="821"/>
      <c r="AC457" s="802"/>
      <c r="AD457" s="802"/>
      <c r="AE457" s="802"/>
      <c r="AF457" s="802"/>
      <c r="AG457" s="802"/>
      <c r="AH457" s="802"/>
      <c r="AI457" s="802"/>
      <c r="AJ457" s="802"/>
      <c r="AK457" s="802"/>
      <c r="AL457" s="802"/>
      <c r="AM457" s="802"/>
      <c r="AN457" s="802"/>
      <c r="AO457" s="802"/>
      <c r="AP457" s="802"/>
      <c r="AR457" s="802" t="str">
        <f t="shared" si="308"/>
        <v>DA</v>
      </c>
      <c r="AS457" s="802" t="str">
        <f>+RIGHT(C457,1)</f>
        <v>0</v>
      </c>
      <c r="AT457" s="802" t="str">
        <f t="shared" si="311"/>
        <v>DA+0</v>
      </c>
    </row>
    <row r="458" spans="1:46" ht="14.45" customHeight="1" x14ac:dyDescent="0.2">
      <c r="A458" s="815"/>
      <c r="B458" s="838"/>
      <c r="C458" s="838"/>
      <c r="D458" s="819">
        <v>357.8</v>
      </c>
      <c r="E458" s="818"/>
      <c r="F458" s="818"/>
      <c r="G458" s="818"/>
      <c r="H458" s="818"/>
      <c r="I458" s="818"/>
      <c r="J458" s="818"/>
      <c r="K458" s="818"/>
      <c r="L458" s="818"/>
      <c r="M458" s="818"/>
      <c r="N458" s="805"/>
      <c r="O458" s="805"/>
      <c r="P458" s="805"/>
      <c r="Q458" s="818"/>
      <c r="R458" s="818"/>
      <c r="S458" s="818"/>
      <c r="T458" s="805"/>
      <c r="U458" s="805"/>
      <c r="V458" s="805">
        <f t="shared" ref="V458" si="370">+ROUND(D458/15,0)-1</f>
        <v>23</v>
      </c>
      <c r="W458" s="805"/>
      <c r="X458" s="805"/>
      <c r="Y458" s="805"/>
      <c r="Z458" s="805">
        <f t="shared" ref="Z458" si="371">V458+Y458</f>
        <v>23</v>
      </c>
      <c r="AA458" s="818"/>
      <c r="AB458" s="821"/>
      <c r="AR458" s="802" t="str">
        <f t="shared" si="308"/>
        <v/>
      </c>
    </row>
    <row r="459" spans="1:46" ht="14.45" customHeight="1" x14ac:dyDescent="0.2">
      <c r="A459" s="815">
        <f>+SUBTOTAL(3,$B$13:B459)</f>
        <v>224</v>
      </c>
      <c r="B459" s="838" t="s">
        <v>87</v>
      </c>
      <c r="C459" s="838" t="s">
        <v>231</v>
      </c>
      <c r="D459" s="819"/>
      <c r="E459" s="821">
        <v>1</v>
      </c>
      <c r="F459" s="822" t="s">
        <v>2004</v>
      </c>
      <c r="G459" s="821" t="s">
        <v>1778</v>
      </c>
      <c r="H459" s="821" t="s">
        <v>439</v>
      </c>
      <c r="I459" s="821" t="s">
        <v>1779</v>
      </c>
      <c r="J459" s="821" t="s">
        <v>1778</v>
      </c>
      <c r="K459" s="821" t="s">
        <v>439</v>
      </c>
      <c r="L459" s="821" t="s">
        <v>1779</v>
      </c>
      <c r="M459" s="821">
        <v>1</v>
      </c>
      <c r="N459" s="821" t="s">
        <v>1780</v>
      </c>
      <c r="O459" s="821" t="s">
        <v>1781</v>
      </c>
      <c r="P459" s="821">
        <v>1</v>
      </c>
      <c r="Q459" s="821">
        <v>1</v>
      </c>
      <c r="R459" s="821">
        <v>1</v>
      </c>
      <c r="S459" s="821">
        <v>1</v>
      </c>
      <c r="T459" s="821"/>
      <c r="U459" s="821"/>
      <c r="V459" s="805"/>
      <c r="W459" s="805"/>
      <c r="X459" s="805"/>
      <c r="Y459" s="805"/>
      <c r="Z459" s="805"/>
      <c r="AA459" s="821"/>
      <c r="AB459" s="821"/>
      <c r="AC459" s="802"/>
      <c r="AD459" s="802"/>
      <c r="AE459" s="802"/>
      <c r="AF459" s="802"/>
      <c r="AG459" s="802"/>
      <c r="AH459" s="802"/>
      <c r="AI459" s="802"/>
      <c r="AJ459" s="802"/>
      <c r="AK459" s="802"/>
      <c r="AL459" s="802"/>
      <c r="AM459" s="802"/>
      <c r="AN459" s="802"/>
      <c r="AO459" s="802"/>
      <c r="AP459" s="802"/>
      <c r="AR459" s="802" t="str">
        <f t="shared" si="308"/>
        <v>DA</v>
      </c>
      <c r="AS459" s="802" t="str">
        <f>+RIGHT(C459,1)</f>
        <v>0</v>
      </c>
      <c r="AT459" s="802" t="str">
        <f t="shared" si="311"/>
        <v>DA+0</v>
      </c>
    </row>
    <row r="460" spans="1:46" ht="14.45" customHeight="1" x14ac:dyDescent="0.2">
      <c r="A460" s="815"/>
      <c r="B460" s="838"/>
      <c r="C460" s="838"/>
      <c r="D460" s="819">
        <v>480.4</v>
      </c>
      <c r="E460" s="818"/>
      <c r="F460" s="818"/>
      <c r="G460" s="818"/>
      <c r="H460" s="818"/>
      <c r="I460" s="818"/>
      <c r="J460" s="818"/>
      <c r="K460" s="818"/>
      <c r="L460" s="818"/>
      <c r="M460" s="818"/>
      <c r="N460" s="805"/>
      <c r="O460" s="805"/>
      <c r="P460" s="805"/>
      <c r="Q460" s="818"/>
      <c r="R460" s="818"/>
      <c r="S460" s="818"/>
      <c r="T460" s="805"/>
      <c r="U460" s="805"/>
      <c r="V460" s="805">
        <f t="shared" ref="V460" si="372">+ROUND(D460/15,0)-1</f>
        <v>31</v>
      </c>
      <c r="W460" s="805"/>
      <c r="X460" s="805"/>
      <c r="Y460" s="805"/>
      <c r="Z460" s="805">
        <f t="shared" ref="Z460" si="373">V460+Y460</f>
        <v>31</v>
      </c>
      <c r="AA460" s="818"/>
      <c r="AB460" s="821"/>
      <c r="AR460" s="802" t="str">
        <f t="shared" si="308"/>
        <v/>
      </c>
    </row>
    <row r="461" spans="1:46" ht="14.45" customHeight="1" x14ac:dyDescent="0.2">
      <c r="A461" s="815">
        <f>+SUBTOTAL(3,$B$13:B461)</f>
        <v>225</v>
      </c>
      <c r="B461" s="838" t="s">
        <v>215</v>
      </c>
      <c r="C461" s="838" t="s">
        <v>232</v>
      </c>
      <c r="D461" s="819"/>
      <c r="E461" s="821">
        <v>1</v>
      </c>
      <c r="F461" s="822" t="s">
        <v>2005</v>
      </c>
      <c r="G461" s="821" t="s">
        <v>1778</v>
      </c>
      <c r="H461" s="821" t="s">
        <v>439</v>
      </c>
      <c r="I461" s="821" t="s">
        <v>1779</v>
      </c>
      <c r="J461" s="821" t="s">
        <v>1778</v>
      </c>
      <c r="K461" s="821" t="s">
        <v>439</v>
      </c>
      <c r="L461" s="821" t="s">
        <v>1779</v>
      </c>
      <c r="M461" s="821">
        <v>1</v>
      </c>
      <c r="N461" s="821" t="s">
        <v>1780</v>
      </c>
      <c r="O461" s="821" t="s">
        <v>1781</v>
      </c>
      <c r="P461" s="821">
        <v>1</v>
      </c>
      <c r="Q461" s="821">
        <v>1</v>
      </c>
      <c r="R461" s="821">
        <v>1</v>
      </c>
      <c r="S461" s="821">
        <v>1</v>
      </c>
      <c r="T461" s="821"/>
      <c r="U461" s="821"/>
      <c r="V461" s="805"/>
      <c r="W461" s="805"/>
      <c r="X461" s="805"/>
      <c r="Y461" s="805"/>
      <c r="Z461" s="805"/>
      <c r="AA461" s="821"/>
      <c r="AB461" s="821"/>
      <c r="AC461" s="802"/>
      <c r="AD461" s="802"/>
      <c r="AE461" s="802"/>
      <c r="AF461" s="802"/>
      <c r="AG461" s="802"/>
      <c r="AH461" s="802"/>
      <c r="AI461" s="802"/>
      <c r="AJ461" s="802"/>
      <c r="AK461" s="802"/>
      <c r="AL461" s="802"/>
      <c r="AM461" s="802"/>
      <c r="AN461" s="802"/>
      <c r="AO461" s="802"/>
      <c r="AP461" s="802"/>
      <c r="AR461" s="802" t="str">
        <f t="shared" ref="AR461:AR524" si="374">+LEFT(C461,2)</f>
        <v>DA</v>
      </c>
      <c r="AS461" s="802" t="str">
        <f>+RIGHT(C461,1)</f>
        <v>6</v>
      </c>
      <c r="AT461" s="802" t="str">
        <f t="shared" si="311"/>
        <v>DA+6</v>
      </c>
    </row>
    <row r="462" spans="1:46" ht="14.45" customHeight="1" x14ac:dyDescent="0.2">
      <c r="A462" s="815"/>
      <c r="B462" s="838"/>
      <c r="C462" s="838"/>
      <c r="D462" s="819">
        <v>350.5</v>
      </c>
      <c r="E462" s="818"/>
      <c r="F462" s="818"/>
      <c r="G462" s="818"/>
      <c r="H462" s="818"/>
      <c r="I462" s="818"/>
      <c r="J462" s="818"/>
      <c r="K462" s="818"/>
      <c r="L462" s="818"/>
      <c r="M462" s="818"/>
      <c r="N462" s="805"/>
      <c r="O462" s="805"/>
      <c r="P462" s="805"/>
      <c r="Q462" s="818"/>
      <c r="R462" s="818"/>
      <c r="S462" s="818"/>
      <c r="T462" s="805"/>
      <c r="U462" s="805"/>
      <c r="V462" s="805">
        <f t="shared" ref="V462" si="375">+ROUND(D462/15,0)-1</f>
        <v>22</v>
      </c>
      <c r="W462" s="805"/>
      <c r="X462" s="805"/>
      <c r="Y462" s="805"/>
      <c r="Z462" s="805">
        <f t="shared" ref="Z462" si="376">V462+Y462</f>
        <v>22</v>
      </c>
      <c r="AA462" s="818"/>
      <c r="AB462" s="821"/>
      <c r="AR462" s="802" t="str">
        <f t="shared" si="374"/>
        <v/>
      </c>
    </row>
    <row r="463" spans="1:46" ht="14.45" customHeight="1" x14ac:dyDescent="0.2">
      <c r="A463" s="815">
        <f>+SUBTOTAL(3,$B$13:B463)</f>
        <v>226</v>
      </c>
      <c r="B463" s="816" t="s">
        <v>88</v>
      </c>
      <c r="C463" s="838" t="s">
        <v>245</v>
      </c>
      <c r="D463" s="819"/>
      <c r="E463" s="821">
        <v>1</v>
      </c>
      <c r="F463" s="822" t="s">
        <v>2006</v>
      </c>
      <c r="G463" s="821" t="s">
        <v>1778</v>
      </c>
      <c r="H463" s="821" t="s">
        <v>439</v>
      </c>
      <c r="I463" s="821" t="s">
        <v>1779</v>
      </c>
      <c r="J463" s="821" t="s">
        <v>1778</v>
      </c>
      <c r="K463" s="821" t="s">
        <v>439</v>
      </c>
      <c r="L463" s="821" t="s">
        <v>1779</v>
      </c>
      <c r="M463" s="821">
        <v>1</v>
      </c>
      <c r="N463" s="821" t="s">
        <v>1780</v>
      </c>
      <c r="O463" s="821" t="s">
        <v>1781</v>
      </c>
      <c r="P463" s="821">
        <v>1</v>
      </c>
      <c r="Q463" s="821">
        <v>1</v>
      </c>
      <c r="R463" s="821">
        <v>1</v>
      </c>
      <c r="S463" s="818"/>
      <c r="T463" s="821"/>
      <c r="U463" s="805"/>
      <c r="V463" s="805"/>
      <c r="W463" s="805"/>
      <c r="X463" s="805"/>
      <c r="Y463" s="805"/>
      <c r="Z463" s="805"/>
      <c r="AA463" s="818"/>
      <c r="AB463" s="821"/>
      <c r="AR463" s="802" t="str">
        <f t="shared" si="374"/>
        <v>DB</v>
      </c>
      <c r="AS463" s="802" t="str">
        <f>+RIGHT(C463,1)</f>
        <v>0</v>
      </c>
      <c r="AT463" s="802" t="str">
        <f t="shared" ref="AT463:AT525" si="377">+CONCATENATE(AR463,"+",AS463)</f>
        <v>DB+0</v>
      </c>
    </row>
    <row r="464" spans="1:46" ht="14.45" customHeight="1" x14ac:dyDescent="0.2">
      <c r="A464" s="815"/>
      <c r="B464" s="838"/>
      <c r="C464" s="838"/>
      <c r="D464" s="819">
        <v>443.3</v>
      </c>
      <c r="E464" s="818"/>
      <c r="F464" s="818"/>
      <c r="G464" s="818"/>
      <c r="H464" s="818"/>
      <c r="I464" s="818"/>
      <c r="J464" s="818"/>
      <c r="K464" s="818"/>
      <c r="L464" s="818"/>
      <c r="M464" s="818"/>
      <c r="N464" s="805"/>
      <c r="O464" s="805"/>
      <c r="P464" s="805"/>
      <c r="Q464" s="818"/>
      <c r="R464" s="818"/>
      <c r="S464" s="818"/>
      <c r="T464" s="805"/>
      <c r="U464" s="805"/>
      <c r="V464" s="805">
        <f t="shared" ref="V464" si="378">+ROUND(D464/15,0)-1</f>
        <v>29</v>
      </c>
      <c r="W464" s="805"/>
      <c r="X464" s="805"/>
      <c r="Y464" s="805"/>
      <c r="Z464" s="805">
        <f t="shared" ref="Z464" si="379">V464+Y464</f>
        <v>29</v>
      </c>
      <c r="AA464" s="818"/>
      <c r="AB464" s="821"/>
      <c r="AR464" s="802" t="str">
        <f t="shared" si="374"/>
        <v/>
      </c>
    </row>
    <row r="465" spans="1:46" ht="14.45" customHeight="1" x14ac:dyDescent="0.2">
      <c r="A465" s="815">
        <f>+SUBTOTAL(3,$B$13:B465)</f>
        <v>227</v>
      </c>
      <c r="B465" s="838" t="s">
        <v>532</v>
      </c>
      <c r="C465" s="838" t="s">
        <v>233</v>
      </c>
      <c r="D465" s="819"/>
      <c r="E465" s="821">
        <v>1</v>
      </c>
      <c r="F465" s="822" t="s">
        <v>2007</v>
      </c>
      <c r="G465" s="821" t="s">
        <v>1778</v>
      </c>
      <c r="H465" s="821" t="s">
        <v>439</v>
      </c>
      <c r="I465" s="821" t="s">
        <v>1779</v>
      </c>
      <c r="J465" s="821" t="s">
        <v>1778</v>
      </c>
      <c r="K465" s="821" t="s">
        <v>439</v>
      </c>
      <c r="L465" s="821" t="s">
        <v>1779</v>
      </c>
      <c r="M465" s="821">
        <v>1</v>
      </c>
      <c r="N465" s="821" t="s">
        <v>1780</v>
      </c>
      <c r="O465" s="821" t="s">
        <v>1781</v>
      </c>
      <c r="P465" s="821">
        <v>1</v>
      </c>
      <c r="Q465" s="821">
        <v>1</v>
      </c>
      <c r="R465" s="821">
        <v>1</v>
      </c>
      <c r="S465" s="821">
        <v>1</v>
      </c>
      <c r="T465" s="821"/>
      <c r="U465" s="821"/>
      <c r="V465" s="805"/>
      <c r="W465" s="805"/>
      <c r="X465" s="805"/>
      <c r="Y465" s="805"/>
      <c r="Z465" s="805"/>
      <c r="AA465" s="821"/>
      <c r="AB465" s="821"/>
      <c r="AC465" s="802"/>
      <c r="AD465" s="802"/>
      <c r="AE465" s="802"/>
      <c r="AF465" s="802"/>
      <c r="AG465" s="802"/>
      <c r="AH465" s="802"/>
      <c r="AI465" s="802"/>
      <c r="AJ465" s="802"/>
      <c r="AK465" s="802"/>
      <c r="AL465" s="802"/>
      <c r="AM465" s="802"/>
      <c r="AN465" s="802"/>
      <c r="AO465" s="802"/>
      <c r="AP465" s="802"/>
      <c r="AR465" s="802" t="str">
        <f t="shared" si="374"/>
        <v>DA</v>
      </c>
      <c r="AS465" s="802" t="str">
        <f>+RIGHT(C465,1)</f>
        <v>9</v>
      </c>
      <c r="AT465" s="802" t="str">
        <f t="shared" si="377"/>
        <v>DA+9</v>
      </c>
    </row>
    <row r="466" spans="1:46" ht="14.45" customHeight="1" x14ac:dyDescent="0.2">
      <c r="A466" s="815"/>
      <c r="B466" s="838"/>
      <c r="C466" s="838"/>
      <c r="D466" s="819">
        <v>356.7</v>
      </c>
      <c r="E466" s="818"/>
      <c r="F466" s="818"/>
      <c r="G466" s="818"/>
      <c r="H466" s="818"/>
      <c r="I466" s="818"/>
      <c r="J466" s="818"/>
      <c r="K466" s="818"/>
      <c r="L466" s="818"/>
      <c r="M466" s="818"/>
      <c r="N466" s="805"/>
      <c r="O466" s="805"/>
      <c r="P466" s="805"/>
      <c r="Q466" s="818"/>
      <c r="R466" s="818"/>
      <c r="S466" s="818"/>
      <c r="T466" s="805"/>
      <c r="U466" s="805"/>
      <c r="V466" s="805">
        <f t="shared" ref="V466" si="380">+ROUND(D466/15,0)-1</f>
        <v>23</v>
      </c>
      <c r="W466" s="805"/>
      <c r="X466" s="805"/>
      <c r="Y466" s="805"/>
      <c r="Z466" s="805">
        <f t="shared" ref="Z466" si="381">V466+Y466</f>
        <v>23</v>
      </c>
      <c r="AA466" s="818"/>
      <c r="AB466" s="821"/>
      <c r="AR466" s="802" t="str">
        <f t="shared" si="374"/>
        <v/>
      </c>
    </row>
    <row r="467" spans="1:46" ht="14.45" customHeight="1" x14ac:dyDescent="0.2">
      <c r="A467" s="815">
        <f>+SUBTOTAL(3,$B$13:B467)</f>
        <v>228</v>
      </c>
      <c r="B467" s="838" t="s">
        <v>216</v>
      </c>
      <c r="C467" s="838" t="s">
        <v>20</v>
      </c>
      <c r="D467" s="819"/>
      <c r="E467" s="821">
        <v>1</v>
      </c>
      <c r="F467" s="822" t="s">
        <v>2008</v>
      </c>
      <c r="G467" s="821" t="s">
        <v>1778</v>
      </c>
      <c r="H467" s="821" t="s">
        <v>439</v>
      </c>
      <c r="I467" s="821" t="s">
        <v>1779</v>
      </c>
      <c r="J467" s="821" t="s">
        <v>1778</v>
      </c>
      <c r="K467" s="821" t="s">
        <v>439</v>
      </c>
      <c r="L467" s="821" t="s">
        <v>1779</v>
      </c>
      <c r="M467" s="821">
        <v>1</v>
      </c>
      <c r="N467" s="821" t="s">
        <v>1780</v>
      </c>
      <c r="O467" s="821" t="s">
        <v>1781</v>
      </c>
      <c r="P467" s="821">
        <v>1</v>
      </c>
      <c r="Q467" s="821">
        <v>1</v>
      </c>
      <c r="R467" s="821">
        <v>1</v>
      </c>
      <c r="S467" s="821">
        <v>1</v>
      </c>
      <c r="T467" s="821"/>
      <c r="U467" s="821"/>
      <c r="V467" s="805"/>
      <c r="W467" s="805"/>
      <c r="X467" s="805"/>
      <c r="Y467" s="805"/>
      <c r="Z467" s="805"/>
      <c r="AA467" s="821"/>
      <c r="AB467" s="821"/>
      <c r="AC467" s="802"/>
      <c r="AD467" s="802"/>
      <c r="AE467" s="802"/>
      <c r="AF467" s="802"/>
      <c r="AG467" s="802"/>
      <c r="AH467" s="802"/>
      <c r="AI467" s="802"/>
      <c r="AJ467" s="802"/>
      <c r="AK467" s="802"/>
      <c r="AL467" s="802"/>
      <c r="AM467" s="802"/>
      <c r="AN467" s="802"/>
      <c r="AO467" s="802"/>
      <c r="AP467" s="802"/>
      <c r="AR467" s="802" t="str">
        <f t="shared" si="374"/>
        <v>DA</v>
      </c>
      <c r="AS467" s="802" t="str">
        <f>+RIGHT(C467,1)</f>
        <v>3</v>
      </c>
      <c r="AT467" s="802" t="str">
        <f t="shared" si="377"/>
        <v>DA+3</v>
      </c>
    </row>
    <row r="468" spans="1:46" ht="14.45" customHeight="1" x14ac:dyDescent="0.2">
      <c r="A468" s="815"/>
      <c r="B468" s="838"/>
      <c r="C468" s="838"/>
      <c r="D468" s="819">
        <v>339.9</v>
      </c>
      <c r="E468" s="818"/>
      <c r="F468" s="818"/>
      <c r="G468" s="818"/>
      <c r="H468" s="818"/>
      <c r="I468" s="818"/>
      <c r="J468" s="818"/>
      <c r="K468" s="818"/>
      <c r="L468" s="818"/>
      <c r="M468" s="818"/>
      <c r="N468" s="805"/>
      <c r="O468" s="805"/>
      <c r="P468" s="805"/>
      <c r="Q468" s="818"/>
      <c r="R468" s="818"/>
      <c r="S468" s="818"/>
      <c r="T468" s="805"/>
      <c r="U468" s="805"/>
      <c r="V468" s="805">
        <f t="shared" ref="V468" si="382">+ROUND(D468/15,0)-1</f>
        <v>22</v>
      </c>
      <c r="W468" s="805"/>
      <c r="X468" s="805"/>
      <c r="Y468" s="805"/>
      <c r="Z468" s="805">
        <f t="shared" ref="Z468" si="383">V468+Y468</f>
        <v>22</v>
      </c>
      <c r="AA468" s="818"/>
      <c r="AB468" s="821"/>
      <c r="AR468" s="802" t="str">
        <f t="shared" si="374"/>
        <v/>
      </c>
    </row>
    <row r="469" spans="1:46" ht="14.45" customHeight="1" x14ac:dyDescent="0.2">
      <c r="A469" s="815">
        <f>+SUBTOTAL(3,$B$13:B469)</f>
        <v>229</v>
      </c>
      <c r="B469" s="838" t="s">
        <v>648</v>
      </c>
      <c r="C469" s="838" t="s">
        <v>231</v>
      </c>
      <c r="D469" s="819"/>
      <c r="E469" s="821">
        <v>1</v>
      </c>
      <c r="F469" s="822" t="s">
        <v>2009</v>
      </c>
      <c r="G469" s="821" t="s">
        <v>1778</v>
      </c>
      <c r="H469" s="821" t="s">
        <v>439</v>
      </c>
      <c r="I469" s="821" t="s">
        <v>1779</v>
      </c>
      <c r="J469" s="821" t="s">
        <v>1778</v>
      </c>
      <c r="K469" s="821" t="s">
        <v>439</v>
      </c>
      <c r="L469" s="821" t="s">
        <v>1779</v>
      </c>
      <c r="M469" s="821">
        <v>1</v>
      </c>
      <c r="N469" s="821" t="s">
        <v>1780</v>
      </c>
      <c r="O469" s="821" t="s">
        <v>1781</v>
      </c>
      <c r="P469" s="821">
        <v>1</v>
      </c>
      <c r="Q469" s="821">
        <v>1</v>
      </c>
      <c r="R469" s="821">
        <v>1</v>
      </c>
      <c r="S469" s="821">
        <v>1</v>
      </c>
      <c r="T469" s="821"/>
      <c r="U469" s="821"/>
      <c r="V469" s="805"/>
      <c r="W469" s="805"/>
      <c r="X469" s="805"/>
      <c r="Y469" s="805"/>
      <c r="Z469" s="805"/>
      <c r="AA469" s="821"/>
      <c r="AB469" s="821"/>
      <c r="AC469" s="802"/>
      <c r="AD469" s="802"/>
      <c r="AE469" s="802"/>
      <c r="AF469" s="802"/>
      <c r="AG469" s="802"/>
      <c r="AH469" s="802"/>
      <c r="AI469" s="802"/>
      <c r="AJ469" s="802"/>
      <c r="AK469" s="802"/>
      <c r="AL469" s="802"/>
      <c r="AM469" s="802"/>
      <c r="AN469" s="802"/>
      <c r="AO469" s="802"/>
      <c r="AP469" s="802"/>
      <c r="AR469" s="802" t="str">
        <f t="shared" si="374"/>
        <v>DA</v>
      </c>
      <c r="AS469" s="802" t="str">
        <f>+RIGHT(C469,1)</f>
        <v>0</v>
      </c>
      <c r="AT469" s="802" t="str">
        <f t="shared" si="377"/>
        <v>DA+0</v>
      </c>
    </row>
    <row r="470" spans="1:46" ht="14.45" customHeight="1" x14ac:dyDescent="0.2">
      <c r="A470" s="815"/>
      <c r="B470" s="838"/>
      <c r="C470" s="838"/>
      <c r="D470" s="819">
        <v>500.3</v>
      </c>
      <c r="E470" s="818"/>
      <c r="F470" s="818"/>
      <c r="G470" s="818"/>
      <c r="H470" s="818"/>
      <c r="I470" s="818"/>
      <c r="J470" s="818"/>
      <c r="K470" s="818"/>
      <c r="L470" s="818"/>
      <c r="M470" s="818"/>
      <c r="N470" s="805"/>
      <c r="O470" s="805"/>
      <c r="P470" s="805"/>
      <c r="Q470" s="818"/>
      <c r="R470" s="818"/>
      <c r="S470" s="818"/>
      <c r="T470" s="805"/>
      <c r="U470" s="805"/>
      <c r="V470" s="805">
        <f t="shared" ref="V470" si="384">+ROUND(D470/15,0)-1</f>
        <v>32</v>
      </c>
      <c r="W470" s="805"/>
      <c r="X470" s="805"/>
      <c r="Y470" s="805"/>
      <c r="Z470" s="805">
        <f t="shared" ref="Z470" si="385">V470+Y470</f>
        <v>32</v>
      </c>
      <c r="AA470" s="818"/>
      <c r="AB470" s="821"/>
      <c r="AR470" s="802" t="str">
        <f t="shared" si="374"/>
        <v/>
      </c>
    </row>
    <row r="471" spans="1:46" ht="14.45" customHeight="1" x14ac:dyDescent="0.2">
      <c r="A471" s="815">
        <f>+SUBTOTAL(3,$B$13:B471)</f>
        <v>230</v>
      </c>
      <c r="B471" s="816" t="s">
        <v>533</v>
      </c>
      <c r="C471" s="838" t="s">
        <v>234</v>
      </c>
      <c r="D471" s="819"/>
      <c r="E471" s="821">
        <v>1</v>
      </c>
      <c r="F471" s="822" t="s">
        <v>2010</v>
      </c>
      <c r="G471" s="821" t="s">
        <v>1778</v>
      </c>
      <c r="H471" s="821" t="s">
        <v>439</v>
      </c>
      <c r="I471" s="821" t="s">
        <v>1779</v>
      </c>
      <c r="J471" s="821" t="s">
        <v>1778</v>
      </c>
      <c r="K471" s="821" t="s">
        <v>439</v>
      </c>
      <c r="L471" s="821" t="s">
        <v>1779</v>
      </c>
      <c r="M471" s="821">
        <v>1</v>
      </c>
      <c r="N471" s="821" t="s">
        <v>1780</v>
      </c>
      <c r="O471" s="821" t="s">
        <v>1781</v>
      </c>
      <c r="P471" s="821">
        <v>1</v>
      </c>
      <c r="Q471" s="821">
        <v>1</v>
      </c>
      <c r="R471" s="821">
        <v>1</v>
      </c>
      <c r="S471" s="818"/>
      <c r="T471" s="821"/>
      <c r="U471" s="805"/>
      <c r="V471" s="805"/>
      <c r="W471" s="805"/>
      <c r="X471" s="805"/>
      <c r="Y471" s="805"/>
      <c r="Z471" s="805"/>
      <c r="AA471" s="818"/>
      <c r="AB471" s="821"/>
      <c r="AR471" s="802" t="str">
        <f t="shared" si="374"/>
        <v>DB</v>
      </c>
      <c r="AS471" s="802" t="str">
        <f>+RIGHT(C471,1)</f>
        <v>6</v>
      </c>
      <c r="AT471" s="802" t="str">
        <f t="shared" si="377"/>
        <v>DB+6</v>
      </c>
    </row>
    <row r="472" spans="1:46" ht="14.45" customHeight="1" x14ac:dyDescent="0.2">
      <c r="A472" s="815"/>
      <c r="B472" s="838"/>
      <c r="C472" s="838"/>
      <c r="D472" s="819">
        <v>421.4</v>
      </c>
      <c r="E472" s="818"/>
      <c r="F472" s="818"/>
      <c r="G472" s="818"/>
      <c r="H472" s="818"/>
      <c r="I472" s="818"/>
      <c r="J472" s="818"/>
      <c r="K472" s="818"/>
      <c r="L472" s="818"/>
      <c r="M472" s="818"/>
      <c r="N472" s="805"/>
      <c r="O472" s="805"/>
      <c r="P472" s="805"/>
      <c r="Q472" s="818"/>
      <c r="R472" s="818"/>
      <c r="S472" s="818"/>
      <c r="T472" s="805"/>
      <c r="U472" s="805"/>
      <c r="V472" s="805">
        <f t="shared" ref="V472" si="386">+ROUND(D472/15,0)-1</f>
        <v>27</v>
      </c>
      <c r="W472" s="805"/>
      <c r="X472" s="805"/>
      <c r="Y472" s="805"/>
      <c r="Z472" s="805">
        <f t="shared" ref="Z472" si="387">V472+Y472</f>
        <v>27</v>
      </c>
      <c r="AA472" s="818"/>
      <c r="AB472" s="821"/>
      <c r="AR472" s="802" t="str">
        <f t="shared" si="374"/>
        <v/>
      </c>
    </row>
    <row r="473" spans="1:46" ht="14.45" customHeight="1" x14ac:dyDescent="0.2">
      <c r="A473" s="815">
        <f>+SUBTOTAL(3,$B$13:B473)</f>
        <v>231</v>
      </c>
      <c r="B473" s="838" t="s">
        <v>534</v>
      </c>
      <c r="C473" s="838" t="s">
        <v>231</v>
      </c>
      <c r="D473" s="819"/>
      <c r="E473" s="821">
        <v>1</v>
      </c>
      <c r="F473" s="822" t="s">
        <v>2011</v>
      </c>
      <c r="G473" s="821" t="s">
        <v>1778</v>
      </c>
      <c r="H473" s="821" t="s">
        <v>439</v>
      </c>
      <c r="I473" s="821" t="s">
        <v>1779</v>
      </c>
      <c r="J473" s="821" t="s">
        <v>1778</v>
      </c>
      <c r="K473" s="821" t="s">
        <v>439</v>
      </c>
      <c r="L473" s="821" t="s">
        <v>1779</v>
      </c>
      <c r="M473" s="821">
        <v>1</v>
      </c>
      <c r="N473" s="821" t="s">
        <v>1780</v>
      </c>
      <c r="O473" s="821" t="s">
        <v>1781</v>
      </c>
      <c r="P473" s="821">
        <v>1</v>
      </c>
      <c r="Q473" s="821">
        <v>1</v>
      </c>
      <c r="R473" s="821">
        <v>1</v>
      </c>
      <c r="S473" s="821">
        <v>1</v>
      </c>
      <c r="T473" s="821"/>
      <c r="U473" s="821"/>
      <c r="V473" s="805"/>
      <c r="W473" s="805"/>
      <c r="X473" s="805"/>
      <c r="Y473" s="805"/>
      <c r="Z473" s="805"/>
      <c r="AA473" s="821"/>
      <c r="AB473" s="821"/>
      <c r="AC473" s="802"/>
      <c r="AD473" s="802"/>
      <c r="AE473" s="802"/>
      <c r="AF473" s="802"/>
      <c r="AG473" s="802"/>
      <c r="AH473" s="802"/>
      <c r="AI473" s="802"/>
      <c r="AJ473" s="802"/>
      <c r="AK473" s="802"/>
      <c r="AL473" s="802"/>
      <c r="AM473" s="802"/>
      <c r="AN473" s="802"/>
      <c r="AO473" s="802"/>
      <c r="AP473" s="802"/>
      <c r="AR473" s="802" t="str">
        <f t="shared" si="374"/>
        <v>DA</v>
      </c>
      <c r="AS473" s="802" t="str">
        <f>+RIGHT(C473,1)</f>
        <v>0</v>
      </c>
      <c r="AT473" s="802" t="str">
        <f t="shared" si="377"/>
        <v>DA+0</v>
      </c>
    </row>
    <row r="474" spans="1:46" x14ac:dyDescent="0.2">
      <c r="A474" s="815"/>
      <c r="B474" s="838"/>
      <c r="C474" s="838"/>
      <c r="D474" s="819">
        <v>419</v>
      </c>
      <c r="E474" s="818"/>
      <c r="F474" s="818"/>
      <c r="G474" s="818"/>
      <c r="H474" s="818"/>
      <c r="I474" s="818"/>
      <c r="J474" s="818"/>
      <c r="K474" s="818"/>
      <c r="L474" s="818"/>
      <c r="M474" s="818"/>
      <c r="N474" s="805"/>
      <c r="O474" s="805"/>
      <c r="P474" s="805"/>
      <c r="Q474" s="818"/>
      <c r="R474" s="818"/>
      <c r="S474" s="818"/>
      <c r="T474" s="805"/>
      <c r="U474" s="805"/>
      <c r="V474" s="805">
        <f t="shared" ref="V474" si="388">+ROUND(D474/15,0)-1</f>
        <v>27</v>
      </c>
      <c r="W474" s="805"/>
      <c r="X474" s="805"/>
      <c r="Y474" s="805"/>
      <c r="Z474" s="805">
        <f t="shared" ref="Z474" si="389">V474+Y474</f>
        <v>27</v>
      </c>
      <c r="AA474" s="818"/>
      <c r="AB474" s="821"/>
      <c r="AR474" s="802" t="str">
        <f t="shared" si="374"/>
        <v/>
      </c>
    </row>
    <row r="475" spans="1:46" ht="14.45" customHeight="1" x14ac:dyDescent="0.2">
      <c r="A475" s="815">
        <f>+SUBTOTAL(3,$B$13:B475)</f>
        <v>232</v>
      </c>
      <c r="B475" s="838" t="s">
        <v>535</v>
      </c>
      <c r="C475" s="838" t="s">
        <v>232</v>
      </c>
      <c r="D475" s="819"/>
      <c r="E475" s="821">
        <v>1</v>
      </c>
      <c r="F475" s="822" t="s">
        <v>2012</v>
      </c>
      <c r="G475" s="821" t="s">
        <v>1778</v>
      </c>
      <c r="H475" s="821" t="s">
        <v>439</v>
      </c>
      <c r="I475" s="821" t="s">
        <v>1779</v>
      </c>
      <c r="J475" s="821" t="s">
        <v>1778</v>
      </c>
      <c r="K475" s="821" t="s">
        <v>439</v>
      </c>
      <c r="L475" s="821" t="s">
        <v>1779</v>
      </c>
      <c r="M475" s="821">
        <v>1</v>
      </c>
      <c r="N475" s="821" t="s">
        <v>1780</v>
      </c>
      <c r="O475" s="821" t="s">
        <v>1781</v>
      </c>
      <c r="P475" s="821">
        <v>1</v>
      </c>
      <c r="Q475" s="821">
        <v>1</v>
      </c>
      <c r="R475" s="821">
        <v>1</v>
      </c>
      <c r="S475" s="821">
        <v>1</v>
      </c>
      <c r="T475" s="821"/>
      <c r="U475" s="821"/>
      <c r="V475" s="805"/>
      <c r="W475" s="805"/>
      <c r="X475" s="805"/>
      <c r="Y475" s="805"/>
      <c r="Z475" s="805"/>
      <c r="AA475" s="821"/>
      <c r="AB475" s="821"/>
      <c r="AC475" s="802"/>
      <c r="AD475" s="802"/>
      <c r="AE475" s="802"/>
      <c r="AF475" s="802"/>
      <c r="AG475" s="802"/>
      <c r="AH475" s="802"/>
      <c r="AI475" s="802"/>
      <c r="AJ475" s="802"/>
      <c r="AK475" s="802"/>
      <c r="AL475" s="802"/>
      <c r="AM475" s="802"/>
      <c r="AN475" s="802"/>
      <c r="AO475" s="802"/>
      <c r="AP475" s="802"/>
      <c r="AR475" s="802" t="str">
        <f t="shared" si="374"/>
        <v>DA</v>
      </c>
      <c r="AS475" s="802" t="str">
        <f>+RIGHT(C475,1)</f>
        <v>6</v>
      </c>
      <c r="AT475" s="802" t="str">
        <f t="shared" si="377"/>
        <v>DA+6</v>
      </c>
    </row>
    <row r="476" spans="1:46" ht="14.45" customHeight="1" x14ac:dyDescent="0.2">
      <c r="A476" s="815"/>
      <c r="B476" s="838"/>
      <c r="C476" s="838"/>
      <c r="D476" s="819">
        <v>420.3</v>
      </c>
      <c r="E476" s="818"/>
      <c r="F476" s="818"/>
      <c r="G476" s="818"/>
      <c r="H476" s="818"/>
      <c r="I476" s="818"/>
      <c r="J476" s="818"/>
      <c r="K476" s="818"/>
      <c r="L476" s="818"/>
      <c r="M476" s="818"/>
      <c r="N476" s="805"/>
      <c r="O476" s="805"/>
      <c r="P476" s="805"/>
      <c r="Q476" s="818"/>
      <c r="R476" s="818"/>
      <c r="S476" s="818"/>
      <c r="T476" s="805"/>
      <c r="U476" s="805"/>
      <c r="V476" s="805">
        <f t="shared" ref="V476" si="390">+ROUND(D476/15,0)-1</f>
        <v>27</v>
      </c>
      <c r="W476" s="805"/>
      <c r="X476" s="805"/>
      <c r="Y476" s="805"/>
      <c r="Z476" s="805">
        <f t="shared" ref="Z476" si="391">V476+Y476</f>
        <v>27</v>
      </c>
      <c r="AA476" s="818"/>
      <c r="AB476" s="821"/>
      <c r="AR476" s="802" t="str">
        <f t="shared" si="374"/>
        <v/>
      </c>
    </row>
    <row r="477" spans="1:46" ht="14.45" customHeight="1" x14ac:dyDescent="0.2">
      <c r="A477" s="815">
        <f>+SUBTOTAL(3,$B$13:B477)</f>
        <v>233</v>
      </c>
      <c r="B477" s="838" t="s">
        <v>536</v>
      </c>
      <c r="C477" s="838" t="s">
        <v>233</v>
      </c>
      <c r="D477" s="819"/>
      <c r="E477" s="821">
        <v>1</v>
      </c>
      <c r="F477" s="822" t="s">
        <v>2013</v>
      </c>
      <c r="G477" s="821" t="s">
        <v>1778</v>
      </c>
      <c r="H477" s="821" t="s">
        <v>439</v>
      </c>
      <c r="I477" s="821" t="s">
        <v>1779</v>
      </c>
      <c r="J477" s="821" t="s">
        <v>1778</v>
      </c>
      <c r="K477" s="821" t="s">
        <v>439</v>
      </c>
      <c r="L477" s="821" t="s">
        <v>1779</v>
      </c>
      <c r="M477" s="821">
        <v>1</v>
      </c>
      <c r="N477" s="821" t="s">
        <v>1780</v>
      </c>
      <c r="O477" s="821" t="s">
        <v>1781</v>
      </c>
      <c r="P477" s="821">
        <v>1</v>
      </c>
      <c r="Q477" s="821">
        <v>1</v>
      </c>
      <c r="R477" s="821">
        <v>1</v>
      </c>
      <c r="S477" s="821">
        <v>1</v>
      </c>
      <c r="T477" s="821"/>
      <c r="U477" s="821"/>
      <c r="V477" s="805"/>
      <c r="W477" s="805"/>
      <c r="X477" s="805"/>
      <c r="Y477" s="805"/>
      <c r="Z477" s="805"/>
      <c r="AA477" s="821"/>
      <c r="AB477" s="821"/>
      <c r="AC477" s="802"/>
      <c r="AD477" s="802"/>
      <c r="AE477" s="802"/>
      <c r="AF477" s="802"/>
      <c r="AG477" s="802"/>
      <c r="AH477" s="802"/>
      <c r="AI477" s="802"/>
      <c r="AJ477" s="802"/>
      <c r="AK477" s="802"/>
      <c r="AL477" s="802"/>
      <c r="AM477" s="802"/>
      <c r="AN477" s="802"/>
      <c r="AO477" s="802"/>
      <c r="AP477" s="802"/>
      <c r="AR477" s="802" t="str">
        <f t="shared" si="374"/>
        <v>DA</v>
      </c>
      <c r="AS477" s="802" t="str">
        <f>+RIGHT(C477,1)</f>
        <v>9</v>
      </c>
      <c r="AT477" s="802" t="str">
        <f t="shared" si="377"/>
        <v>DA+9</v>
      </c>
    </row>
    <row r="478" spans="1:46" ht="14.45" customHeight="1" x14ac:dyDescent="0.2">
      <c r="A478" s="815"/>
      <c r="B478" s="838"/>
      <c r="C478" s="838"/>
      <c r="D478" s="819">
        <v>414.9</v>
      </c>
      <c r="E478" s="818"/>
      <c r="F478" s="818"/>
      <c r="G478" s="818"/>
      <c r="H478" s="818"/>
      <c r="I478" s="818"/>
      <c r="J478" s="818"/>
      <c r="K478" s="818"/>
      <c r="L478" s="818"/>
      <c r="M478" s="818"/>
      <c r="N478" s="805"/>
      <c r="O478" s="805"/>
      <c r="P478" s="805"/>
      <c r="Q478" s="818"/>
      <c r="R478" s="818"/>
      <c r="S478" s="818"/>
      <c r="T478" s="805"/>
      <c r="U478" s="805"/>
      <c r="V478" s="805">
        <f t="shared" ref="V478" si="392">+ROUND(D478/15,0)-1</f>
        <v>27</v>
      </c>
      <c r="W478" s="805"/>
      <c r="X478" s="805"/>
      <c r="Y478" s="805"/>
      <c r="Z478" s="805">
        <f t="shared" ref="Z478" si="393">V478+Y478</f>
        <v>27</v>
      </c>
      <c r="AA478" s="818"/>
      <c r="AB478" s="821"/>
      <c r="AR478" s="802" t="str">
        <f t="shared" si="374"/>
        <v/>
      </c>
    </row>
    <row r="479" spans="1:46" ht="14.45" customHeight="1" x14ac:dyDescent="0.2">
      <c r="A479" s="815">
        <f>+SUBTOTAL(3,$B$13:B479)</f>
        <v>234</v>
      </c>
      <c r="B479" s="838" t="s">
        <v>537</v>
      </c>
      <c r="C479" s="838" t="s">
        <v>233</v>
      </c>
      <c r="D479" s="819"/>
      <c r="E479" s="821">
        <v>1</v>
      </c>
      <c r="F479" s="822" t="s">
        <v>2014</v>
      </c>
      <c r="G479" s="821" t="s">
        <v>1778</v>
      </c>
      <c r="H479" s="821" t="s">
        <v>439</v>
      </c>
      <c r="I479" s="821" t="s">
        <v>1779</v>
      </c>
      <c r="J479" s="821" t="s">
        <v>1778</v>
      </c>
      <c r="K479" s="821" t="s">
        <v>439</v>
      </c>
      <c r="L479" s="821" t="s">
        <v>1779</v>
      </c>
      <c r="M479" s="821">
        <v>1</v>
      </c>
      <c r="N479" s="821" t="s">
        <v>1780</v>
      </c>
      <c r="O479" s="821" t="s">
        <v>1781</v>
      </c>
      <c r="P479" s="821">
        <v>1</v>
      </c>
      <c r="Q479" s="821">
        <v>1</v>
      </c>
      <c r="R479" s="821">
        <v>1</v>
      </c>
      <c r="S479" s="821">
        <v>1</v>
      </c>
      <c r="T479" s="821"/>
      <c r="U479" s="821"/>
      <c r="V479" s="805"/>
      <c r="W479" s="805"/>
      <c r="X479" s="805"/>
      <c r="Y479" s="805"/>
      <c r="Z479" s="805"/>
      <c r="AA479" s="821"/>
      <c r="AB479" s="821"/>
      <c r="AC479" s="802"/>
      <c r="AD479" s="802"/>
      <c r="AE479" s="802"/>
      <c r="AF479" s="802"/>
      <c r="AG479" s="802"/>
      <c r="AH479" s="802"/>
      <c r="AI479" s="802"/>
      <c r="AJ479" s="802"/>
      <c r="AK479" s="802"/>
      <c r="AL479" s="802"/>
      <c r="AM479" s="802"/>
      <c r="AN479" s="802"/>
      <c r="AO479" s="802"/>
      <c r="AP479" s="802"/>
      <c r="AR479" s="802" t="str">
        <f t="shared" si="374"/>
        <v>DA</v>
      </c>
      <c r="AS479" s="802" t="str">
        <f>+RIGHT(C479,1)</f>
        <v>9</v>
      </c>
      <c r="AT479" s="802" t="str">
        <f t="shared" si="377"/>
        <v>DA+9</v>
      </c>
    </row>
    <row r="480" spans="1:46" ht="14.45" customHeight="1" x14ac:dyDescent="0.2">
      <c r="A480" s="815"/>
      <c r="B480" s="838"/>
      <c r="C480" s="838"/>
      <c r="D480" s="819">
        <v>425.5</v>
      </c>
      <c r="E480" s="818"/>
      <c r="F480" s="818"/>
      <c r="G480" s="818"/>
      <c r="H480" s="818"/>
      <c r="I480" s="818"/>
      <c r="J480" s="818"/>
      <c r="K480" s="818"/>
      <c r="L480" s="818"/>
      <c r="M480" s="818"/>
      <c r="N480" s="805"/>
      <c r="O480" s="805"/>
      <c r="P480" s="805"/>
      <c r="Q480" s="818"/>
      <c r="R480" s="818"/>
      <c r="S480" s="818"/>
      <c r="T480" s="805"/>
      <c r="U480" s="805"/>
      <c r="V480" s="805">
        <f t="shared" ref="V480" si="394">+ROUND(D480/15,0)-1</f>
        <v>27</v>
      </c>
      <c r="W480" s="805"/>
      <c r="X480" s="805"/>
      <c r="Y480" s="805"/>
      <c r="Z480" s="805">
        <f t="shared" ref="Z480" si="395">V480+Y480</f>
        <v>27</v>
      </c>
      <c r="AA480" s="818"/>
      <c r="AB480" s="821"/>
      <c r="AR480" s="802" t="str">
        <f t="shared" si="374"/>
        <v/>
      </c>
    </row>
    <row r="481" spans="1:46" ht="14.45" customHeight="1" x14ac:dyDescent="0.2">
      <c r="A481" s="815">
        <f>+SUBTOTAL(3,$B$13:B481)</f>
        <v>235</v>
      </c>
      <c r="B481" s="816" t="s">
        <v>538</v>
      </c>
      <c r="C481" s="838" t="s">
        <v>234</v>
      </c>
      <c r="D481" s="819"/>
      <c r="E481" s="821">
        <v>1</v>
      </c>
      <c r="F481" s="822" t="s">
        <v>2015</v>
      </c>
      <c r="G481" s="821" t="s">
        <v>1778</v>
      </c>
      <c r="H481" s="821" t="s">
        <v>439</v>
      </c>
      <c r="I481" s="821" t="s">
        <v>1779</v>
      </c>
      <c r="J481" s="821" t="s">
        <v>1778</v>
      </c>
      <c r="K481" s="821" t="s">
        <v>439</v>
      </c>
      <c r="L481" s="821" t="s">
        <v>1779</v>
      </c>
      <c r="M481" s="821">
        <v>1</v>
      </c>
      <c r="N481" s="821" t="s">
        <v>1780</v>
      </c>
      <c r="O481" s="821" t="s">
        <v>1781</v>
      </c>
      <c r="P481" s="821">
        <v>1</v>
      </c>
      <c r="Q481" s="821">
        <v>1</v>
      </c>
      <c r="R481" s="821">
        <v>1</v>
      </c>
      <c r="S481" s="818"/>
      <c r="T481" s="821"/>
      <c r="U481" s="805"/>
      <c r="V481" s="805"/>
      <c r="W481" s="805"/>
      <c r="X481" s="805"/>
      <c r="Y481" s="805"/>
      <c r="Z481" s="805"/>
      <c r="AA481" s="818"/>
      <c r="AB481" s="821"/>
      <c r="AR481" s="802" t="str">
        <f t="shared" si="374"/>
        <v>DB</v>
      </c>
      <c r="AS481" s="802" t="str">
        <f>+RIGHT(C481,1)</f>
        <v>6</v>
      </c>
      <c r="AT481" s="802" t="str">
        <f t="shared" si="377"/>
        <v>DB+6</v>
      </c>
    </row>
    <row r="482" spans="1:46" ht="14.45" customHeight="1" x14ac:dyDescent="0.2">
      <c r="A482" s="815"/>
      <c r="B482" s="838"/>
      <c r="C482" s="838"/>
      <c r="D482" s="819">
        <v>412.63799999999998</v>
      </c>
      <c r="E482" s="818"/>
      <c r="F482" s="818"/>
      <c r="G482" s="818"/>
      <c r="H482" s="818"/>
      <c r="I482" s="818"/>
      <c r="J482" s="818"/>
      <c r="K482" s="818"/>
      <c r="L482" s="818"/>
      <c r="M482" s="818"/>
      <c r="N482" s="805"/>
      <c r="O482" s="805"/>
      <c r="P482" s="805"/>
      <c r="Q482" s="818"/>
      <c r="R482" s="818"/>
      <c r="S482" s="818"/>
      <c r="T482" s="805"/>
      <c r="U482" s="805"/>
      <c r="V482" s="805">
        <f t="shared" ref="V482" si="396">+ROUND(D482/15,0)-1</f>
        <v>27</v>
      </c>
      <c r="W482" s="805"/>
      <c r="X482" s="805"/>
      <c r="Y482" s="805"/>
      <c r="Z482" s="805">
        <f t="shared" ref="Z482" si="397">V482+Y482</f>
        <v>27</v>
      </c>
      <c r="AA482" s="818"/>
      <c r="AB482" s="821"/>
      <c r="AR482" s="802" t="str">
        <f t="shared" si="374"/>
        <v/>
      </c>
    </row>
    <row r="483" spans="1:46" ht="14.45" customHeight="1" x14ac:dyDescent="0.2">
      <c r="A483" s="815">
        <f>+SUBTOTAL(3,$B$13:B483)</f>
        <v>236</v>
      </c>
      <c r="B483" s="838" t="s">
        <v>539</v>
      </c>
      <c r="C483" s="838" t="s">
        <v>231</v>
      </c>
      <c r="D483" s="819"/>
      <c r="E483" s="821">
        <v>1</v>
      </c>
      <c r="F483" s="822" t="s">
        <v>2016</v>
      </c>
      <c r="G483" s="821" t="s">
        <v>1778</v>
      </c>
      <c r="H483" s="821" t="s">
        <v>439</v>
      </c>
      <c r="I483" s="821" t="s">
        <v>1779</v>
      </c>
      <c r="J483" s="821" t="s">
        <v>1778</v>
      </c>
      <c r="K483" s="821" t="s">
        <v>439</v>
      </c>
      <c r="L483" s="821" t="s">
        <v>1779</v>
      </c>
      <c r="M483" s="821">
        <v>1</v>
      </c>
      <c r="N483" s="821" t="s">
        <v>1780</v>
      </c>
      <c r="O483" s="821" t="s">
        <v>1781</v>
      </c>
      <c r="P483" s="821">
        <v>1</v>
      </c>
      <c r="Q483" s="821">
        <v>1</v>
      </c>
      <c r="R483" s="821">
        <v>1</v>
      </c>
      <c r="S483" s="821">
        <v>1</v>
      </c>
      <c r="T483" s="821"/>
      <c r="U483" s="821"/>
      <c r="V483" s="805"/>
      <c r="W483" s="805"/>
      <c r="X483" s="805"/>
      <c r="Y483" s="805"/>
      <c r="Z483" s="805"/>
      <c r="AA483" s="821"/>
      <c r="AB483" s="821"/>
      <c r="AC483" s="802"/>
      <c r="AD483" s="802"/>
      <c r="AE483" s="802"/>
      <c r="AF483" s="802"/>
      <c r="AG483" s="802"/>
      <c r="AH483" s="802"/>
      <c r="AI483" s="802"/>
      <c r="AJ483" s="802"/>
      <c r="AK483" s="802"/>
      <c r="AL483" s="802"/>
      <c r="AM483" s="802"/>
      <c r="AN483" s="802"/>
      <c r="AO483" s="802"/>
      <c r="AP483" s="802"/>
      <c r="AR483" s="802" t="str">
        <f t="shared" si="374"/>
        <v>DA</v>
      </c>
      <c r="AS483" s="802" t="str">
        <f>+RIGHT(C483,1)</f>
        <v>0</v>
      </c>
      <c r="AT483" s="802" t="str">
        <f t="shared" si="377"/>
        <v>DA+0</v>
      </c>
    </row>
    <row r="484" spans="1:46" x14ac:dyDescent="0.2">
      <c r="A484" s="815"/>
      <c r="B484" s="838"/>
      <c r="C484" s="838"/>
      <c r="D484" s="819">
        <v>322.61</v>
      </c>
      <c r="E484" s="818"/>
      <c r="F484" s="818"/>
      <c r="G484" s="818"/>
      <c r="H484" s="818"/>
      <c r="I484" s="818"/>
      <c r="J484" s="818"/>
      <c r="K484" s="818"/>
      <c r="L484" s="818"/>
      <c r="M484" s="818"/>
      <c r="N484" s="805"/>
      <c r="O484" s="805"/>
      <c r="P484" s="805"/>
      <c r="Q484" s="818"/>
      <c r="R484" s="818"/>
      <c r="S484" s="818"/>
      <c r="T484" s="805"/>
      <c r="U484" s="805"/>
      <c r="V484" s="805">
        <f t="shared" ref="V484" si="398">+ROUND(D484/15,0)-1</f>
        <v>21</v>
      </c>
      <c r="W484" s="805"/>
      <c r="X484" s="805"/>
      <c r="Y484" s="805"/>
      <c r="Z484" s="805">
        <f t="shared" ref="Z484" si="399">V484+Y484</f>
        <v>21</v>
      </c>
      <c r="AA484" s="818"/>
      <c r="AB484" s="821"/>
      <c r="AR484" s="802" t="str">
        <f t="shared" si="374"/>
        <v/>
      </c>
    </row>
    <row r="485" spans="1:46" ht="14.45" customHeight="1" x14ac:dyDescent="0.2">
      <c r="A485" s="815">
        <f>+SUBTOTAL(3,$B$13:B485)</f>
        <v>237</v>
      </c>
      <c r="B485" s="816" t="s">
        <v>540</v>
      </c>
      <c r="C485" s="838" t="s">
        <v>244</v>
      </c>
      <c r="D485" s="819"/>
      <c r="E485" s="821">
        <v>1</v>
      </c>
      <c r="F485" s="822" t="s">
        <v>2017</v>
      </c>
      <c r="G485" s="821" t="s">
        <v>1778</v>
      </c>
      <c r="H485" s="821" t="s">
        <v>439</v>
      </c>
      <c r="I485" s="821" t="s">
        <v>1779</v>
      </c>
      <c r="J485" s="821" t="s">
        <v>1778</v>
      </c>
      <c r="K485" s="821" t="s">
        <v>439</v>
      </c>
      <c r="L485" s="821" t="s">
        <v>1779</v>
      </c>
      <c r="M485" s="821">
        <v>1</v>
      </c>
      <c r="N485" s="821" t="s">
        <v>1780</v>
      </c>
      <c r="O485" s="821" t="s">
        <v>1781</v>
      </c>
      <c r="P485" s="821">
        <v>1</v>
      </c>
      <c r="Q485" s="821">
        <v>1</v>
      </c>
      <c r="R485" s="821">
        <v>1</v>
      </c>
      <c r="S485" s="818"/>
      <c r="T485" s="821"/>
      <c r="U485" s="805"/>
      <c r="V485" s="805"/>
      <c r="W485" s="805"/>
      <c r="X485" s="805"/>
      <c r="Y485" s="805"/>
      <c r="Z485" s="805"/>
      <c r="AA485" s="818"/>
      <c r="AB485" s="821"/>
      <c r="AR485" s="802" t="str">
        <f t="shared" si="374"/>
        <v>DC</v>
      </c>
      <c r="AS485" s="802" t="str">
        <f>+RIGHT(C485,1)</f>
        <v>0</v>
      </c>
      <c r="AT485" s="802" t="str">
        <f t="shared" si="377"/>
        <v>DC+0</v>
      </c>
    </row>
    <row r="486" spans="1:46" x14ac:dyDescent="0.2">
      <c r="A486" s="815"/>
      <c r="B486" s="838"/>
      <c r="C486" s="838"/>
      <c r="D486" s="819">
        <v>396.2</v>
      </c>
      <c r="E486" s="818"/>
      <c r="F486" s="818"/>
      <c r="G486" s="818"/>
      <c r="H486" s="818"/>
      <c r="I486" s="818"/>
      <c r="J486" s="818"/>
      <c r="K486" s="818"/>
      <c r="L486" s="818"/>
      <c r="M486" s="818"/>
      <c r="N486" s="805"/>
      <c r="O486" s="805"/>
      <c r="P486" s="805"/>
      <c r="Q486" s="818"/>
      <c r="R486" s="818"/>
      <c r="S486" s="818"/>
      <c r="T486" s="805"/>
      <c r="U486" s="805"/>
      <c r="V486" s="805">
        <f t="shared" ref="V486" si="400">+ROUND(D486/15,0)-1</f>
        <v>25</v>
      </c>
      <c r="W486" s="805"/>
      <c r="X486" s="805"/>
      <c r="Y486" s="805"/>
      <c r="Z486" s="805">
        <f t="shared" ref="Z486" si="401">V486+Y486</f>
        <v>25</v>
      </c>
      <c r="AA486" s="818"/>
      <c r="AB486" s="821"/>
      <c r="AR486" s="802" t="str">
        <f t="shared" si="374"/>
        <v/>
      </c>
    </row>
    <row r="487" spans="1:46" ht="14.45" customHeight="1" x14ac:dyDescent="0.2">
      <c r="A487" s="815">
        <f>+SUBTOTAL(3,$B$13:B487)</f>
        <v>238</v>
      </c>
      <c r="B487" s="838" t="s">
        <v>550</v>
      </c>
      <c r="C487" s="838" t="s">
        <v>232</v>
      </c>
      <c r="D487" s="819"/>
      <c r="E487" s="821">
        <v>1</v>
      </c>
      <c r="F487" s="822" t="s">
        <v>2018</v>
      </c>
      <c r="G487" s="821" t="s">
        <v>1778</v>
      </c>
      <c r="H487" s="821" t="s">
        <v>439</v>
      </c>
      <c r="I487" s="821" t="s">
        <v>1779</v>
      </c>
      <c r="J487" s="821" t="s">
        <v>1778</v>
      </c>
      <c r="K487" s="821" t="s">
        <v>439</v>
      </c>
      <c r="L487" s="821" t="s">
        <v>1779</v>
      </c>
      <c r="M487" s="821">
        <v>1</v>
      </c>
      <c r="N487" s="821" t="s">
        <v>1780</v>
      </c>
      <c r="O487" s="821" t="s">
        <v>1781</v>
      </c>
      <c r="P487" s="821">
        <v>1</v>
      </c>
      <c r="Q487" s="821">
        <v>1</v>
      </c>
      <c r="R487" s="821">
        <v>1</v>
      </c>
      <c r="S487" s="821">
        <v>1</v>
      </c>
      <c r="T487" s="821"/>
      <c r="U487" s="821"/>
      <c r="V487" s="805"/>
      <c r="W487" s="805"/>
      <c r="X487" s="805"/>
      <c r="Y487" s="805"/>
      <c r="Z487" s="805"/>
      <c r="AA487" s="821"/>
      <c r="AB487" s="821"/>
      <c r="AC487" s="802"/>
      <c r="AD487" s="802"/>
      <c r="AE487" s="802"/>
      <c r="AF487" s="802"/>
      <c r="AG487" s="802"/>
      <c r="AH487" s="802"/>
      <c r="AI487" s="802"/>
      <c r="AJ487" s="802"/>
      <c r="AK487" s="802"/>
      <c r="AL487" s="802"/>
      <c r="AM487" s="802"/>
      <c r="AN487" s="802"/>
      <c r="AO487" s="802"/>
      <c r="AP487" s="802"/>
      <c r="AR487" s="802" t="str">
        <f t="shared" si="374"/>
        <v>DA</v>
      </c>
      <c r="AS487" s="802" t="str">
        <f>+RIGHT(C487,1)</f>
        <v>6</v>
      </c>
      <c r="AT487" s="802" t="str">
        <f t="shared" si="377"/>
        <v>DA+6</v>
      </c>
    </row>
    <row r="488" spans="1:46" ht="14.45" customHeight="1" x14ac:dyDescent="0.2">
      <c r="A488" s="815"/>
      <c r="B488" s="838"/>
      <c r="C488" s="838"/>
      <c r="D488" s="819">
        <v>425.8</v>
      </c>
      <c r="E488" s="818"/>
      <c r="F488" s="818"/>
      <c r="G488" s="818"/>
      <c r="H488" s="818"/>
      <c r="I488" s="818"/>
      <c r="J488" s="818"/>
      <c r="K488" s="818"/>
      <c r="L488" s="818"/>
      <c r="M488" s="818"/>
      <c r="N488" s="805"/>
      <c r="O488" s="805"/>
      <c r="P488" s="805"/>
      <c r="Q488" s="818"/>
      <c r="R488" s="818"/>
      <c r="S488" s="818"/>
      <c r="T488" s="805"/>
      <c r="U488" s="805"/>
      <c r="V488" s="805">
        <f t="shared" ref="V488" si="402">+ROUND(D488/15,0)-1</f>
        <v>27</v>
      </c>
      <c r="W488" s="805"/>
      <c r="X488" s="805"/>
      <c r="Y488" s="805"/>
      <c r="Z488" s="805">
        <f t="shared" ref="Z488" si="403">V488+Y488</f>
        <v>27</v>
      </c>
      <c r="AA488" s="818"/>
      <c r="AB488" s="821"/>
      <c r="AR488" s="802" t="str">
        <f t="shared" si="374"/>
        <v/>
      </c>
    </row>
    <row r="489" spans="1:46" ht="14.45" customHeight="1" x14ac:dyDescent="0.2">
      <c r="A489" s="815">
        <f>+SUBTOTAL(3,$B$13:B489)</f>
        <v>239</v>
      </c>
      <c r="B489" s="838" t="s">
        <v>551</v>
      </c>
      <c r="C489" s="838" t="s">
        <v>20</v>
      </c>
      <c r="D489" s="819"/>
      <c r="E489" s="821">
        <v>1</v>
      </c>
      <c r="F489" s="822" t="s">
        <v>2019</v>
      </c>
      <c r="G489" s="821" t="s">
        <v>1778</v>
      </c>
      <c r="H489" s="821" t="s">
        <v>439</v>
      </c>
      <c r="I489" s="821" t="s">
        <v>1779</v>
      </c>
      <c r="J489" s="821" t="s">
        <v>1778</v>
      </c>
      <c r="K489" s="821" t="s">
        <v>439</v>
      </c>
      <c r="L489" s="821" t="s">
        <v>1779</v>
      </c>
      <c r="M489" s="821">
        <v>1</v>
      </c>
      <c r="N489" s="821" t="s">
        <v>1780</v>
      </c>
      <c r="O489" s="821" t="s">
        <v>1781</v>
      </c>
      <c r="P489" s="821">
        <v>1</v>
      </c>
      <c r="Q489" s="821">
        <v>1</v>
      </c>
      <c r="R489" s="821">
        <v>1</v>
      </c>
      <c r="S489" s="821">
        <v>1</v>
      </c>
      <c r="T489" s="821"/>
      <c r="U489" s="821"/>
      <c r="V489" s="805"/>
      <c r="W489" s="805"/>
      <c r="X489" s="805"/>
      <c r="Y489" s="805"/>
      <c r="Z489" s="805"/>
      <c r="AA489" s="821"/>
      <c r="AB489" s="821"/>
      <c r="AC489" s="802"/>
      <c r="AD489" s="802"/>
      <c r="AE489" s="802"/>
      <c r="AF489" s="802"/>
      <c r="AG489" s="802"/>
      <c r="AH489" s="802"/>
      <c r="AI489" s="802"/>
      <c r="AJ489" s="802"/>
      <c r="AK489" s="802"/>
      <c r="AL489" s="802"/>
      <c r="AM489" s="802"/>
      <c r="AN489" s="802"/>
      <c r="AO489" s="802"/>
      <c r="AP489" s="802"/>
      <c r="AR489" s="802" t="str">
        <f t="shared" si="374"/>
        <v>DA</v>
      </c>
      <c r="AS489" s="802" t="str">
        <f>+RIGHT(C489,1)</f>
        <v>3</v>
      </c>
      <c r="AT489" s="802" t="str">
        <f t="shared" si="377"/>
        <v>DA+3</v>
      </c>
    </row>
    <row r="490" spans="1:46" ht="14.45" customHeight="1" x14ac:dyDescent="0.2">
      <c r="A490" s="815"/>
      <c r="B490" s="838"/>
      <c r="C490" s="838"/>
      <c r="D490" s="819">
        <v>401.7</v>
      </c>
      <c r="E490" s="818"/>
      <c r="F490" s="818"/>
      <c r="G490" s="818"/>
      <c r="H490" s="818"/>
      <c r="I490" s="818"/>
      <c r="J490" s="818"/>
      <c r="K490" s="818"/>
      <c r="L490" s="818"/>
      <c r="M490" s="818"/>
      <c r="N490" s="805"/>
      <c r="O490" s="805"/>
      <c r="P490" s="805"/>
      <c r="Q490" s="818"/>
      <c r="R490" s="818"/>
      <c r="S490" s="818"/>
      <c r="T490" s="805"/>
      <c r="U490" s="805"/>
      <c r="V490" s="805">
        <f t="shared" ref="V490" si="404">+ROUND(D490/15,0)-1</f>
        <v>26</v>
      </c>
      <c r="W490" s="805"/>
      <c r="X490" s="805"/>
      <c r="Y490" s="805"/>
      <c r="Z490" s="805">
        <f t="shared" ref="Z490" si="405">V490+Y490</f>
        <v>26</v>
      </c>
      <c r="AA490" s="818"/>
      <c r="AB490" s="821"/>
      <c r="AR490" s="802" t="str">
        <f t="shared" si="374"/>
        <v/>
      </c>
    </row>
    <row r="491" spans="1:46" ht="14.45" customHeight="1" x14ac:dyDescent="0.2">
      <c r="A491" s="815">
        <f>+SUBTOTAL(3,$B$13:B491)</f>
        <v>240</v>
      </c>
      <c r="B491" s="838" t="s">
        <v>552</v>
      </c>
      <c r="C491" s="838" t="s">
        <v>20</v>
      </c>
      <c r="D491" s="819"/>
      <c r="E491" s="821">
        <v>1</v>
      </c>
      <c r="F491" s="822" t="s">
        <v>2020</v>
      </c>
      <c r="G491" s="821" t="s">
        <v>1778</v>
      </c>
      <c r="H491" s="821" t="s">
        <v>439</v>
      </c>
      <c r="I491" s="821" t="s">
        <v>1779</v>
      </c>
      <c r="J491" s="821" t="s">
        <v>1778</v>
      </c>
      <c r="K491" s="821" t="s">
        <v>439</v>
      </c>
      <c r="L491" s="821" t="s">
        <v>1779</v>
      </c>
      <c r="M491" s="821">
        <v>1</v>
      </c>
      <c r="N491" s="821" t="s">
        <v>1780</v>
      </c>
      <c r="O491" s="821" t="s">
        <v>1781</v>
      </c>
      <c r="P491" s="821">
        <v>1</v>
      </c>
      <c r="Q491" s="821">
        <v>1</v>
      </c>
      <c r="R491" s="821">
        <v>1</v>
      </c>
      <c r="S491" s="821">
        <v>1</v>
      </c>
      <c r="T491" s="821"/>
      <c r="U491" s="821"/>
      <c r="V491" s="805"/>
      <c r="W491" s="805"/>
      <c r="X491" s="805"/>
      <c r="Y491" s="805"/>
      <c r="Z491" s="805"/>
      <c r="AA491" s="821"/>
      <c r="AB491" s="821"/>
      <c r="AC491" s="802"/>
      <c r="AD491" s="802"/>
      <c r="AE491" s="802"/>
      <c r="AF491" s="802"/>
      <c r="AG491" s="802"/>
      <c r="AH491" s="802"/>
      <c r="AI491" s="802"/>
      <c r="AJ491" s="802"/>
      <c r="AK491" s="802"/>
      <c r="AL491" s="802"/>
      <c r="AM491" s="802"/>
      <c r="AN491" s="802"/>
      <c r="AO491" s="802"/>
      <c r="AP491" s="802"/>
      <c r="AR491" s="802" t="str">
        <f t="shared" si="374"/>
        <v>DA</v>
      </c>
      <c r="AS491" s="802" t="str">
        <f>+RIGHT(C491,1)</f>
        <v>3</v>
      </c>
      <c r="AT491" s="802" t="str">
        <f t="shared" si="377"/>
        <v>DA+3</v>
      </c>
    </row>
    <row r="492" spans="1:46" ht="25.15" customHeight="1" x14ac:dyDescent="0.2">
      <c r="A492" s="815"/>
      <c r="B492" s="838"/>
      <c r="C492" s="838"/>
      <c r="D492" s="819">
        <v>436.3</v>
      </c>
      <c r="E492" s="818"/>
      <c r="F492" s="818"/>
      <c r="G492" s="818"/>
      <c r="H492" s="818"/>
      <c r="I492" s="818"/>
      <c r="J492" s="818"/>
      <c r="K492" s="818"/>
      <c r="L492" s="818"/>
      <c r="M492" s="818"/>
      <c r="N492" s="805"/>
      <c r="O492" s="805"/>
      <c r="P492" s="805"/>
      <c r="Q492" s="818"/>
      <c r="R492" s="818"/>
      <c r="S492" s="818"/>
      <c r="T492" s="805"/>
      <c r="U492" s="805"/>
      <c r="V492" s="805">
        <f t="shared" ref="V492" si="406">+ROUND(D492/15,0)-1</f>
        <v>28</v>
      </c>
      <c r="W492" s="805"/>
      <c r="X492" s="805"/>
      <c r="Y492" s="805"/>
      <c r="Z492" s="805">
        <f t="shared" ref="Z492" si="407">V492+Y492</f>
        <v>28</v>
      </c>
      <c r="AA492" s="818"/>
      <c r="AB492" s="821"/>
      <c r="AR492" s="802" t="str">
        <f t="shared" si="374"/>
        <v/>
      </c>
    </row>
    <row r="493" spans="1:46" ht="14.45" customHeight="1" x14ac:dyDescent="0.2">
      <c r="A493" s="815">
        <f>+SUBTOTAL(3,$B$13:B493)</f>
        <v>241</v>
      </c>
      <c r="B493" s="816" t="s">
        <v>553</v>
      </c>
      <c r="C493" s="838" t="s">
        <v>359</v>
      </c>
      <c r="D493" s="819"/>
      <c r="E493" s="821">
        <v>1</v>
      </c>
      <c r="F493" s="822" t="s">
        <v>2021</v>
      </c>
      <c r="G493" s="821" t="s">
        <v>1778</v>
      </c>
      <c r="H493" s="821" t="s">
        <v>439</v>
      </c>
      <c r="I493" s="821" t="s">
        <v>1779</v>
      </c>
      <c r="J493" s="821" t="s">
        <v>1778</v>
      </c>
      <c r="K493" s="821" t="s">
        <v>439</v>
      </c>
      <c r="L493" s="821" t="s">
        <v>1779</v>
      </c>
      <c r="M493" s="821">
        <v>1</v>
      </c>
      <c r="N493" s="821" t="s">
        <v>1780</v>
      </c>
      <c r="O493" s="821" t="s">
        <v>1781</v>
      </c>
      <c r="P493" s="821">
        <v>1</v>
      </c>
      <c r="Q493" s="821">
        <v>1</v>
      </c>
      <c r="R493" s="821">
        <v>1</v>
      </c>
      <c r="S493" s="818"/>
      <c r="T493" s="821"/>
      <c r="U493" s="805"/>
      <c r="V493" s="805"/>
      <c r="W493" s="805"/>
      <c r="X493" s="805"/>
      <c r="Y493" s="805"/>
      <c r="Z493" s="805"/>
      <c r="AA493" s="818"/>
      <c r="AB493" s="821"/>
      <c r="AR493" s="802" t="str">
        <f t="shared" si="374"/>
        <v>DC</v>
      </c>
      <c r="AS493" s="802" t="str">
        <f>+RIGHT(C493,1)</f>
        <v>6</v>
      </c>
      <c r="AT493" s="802" t="str">
        <f t="shared" si="377"/>
        <v>DC+6</v>
      </c>
    </row>
    <row r="494" spans="1:46" ht="14.45" customHeight="1" x14ac:dyDescent="0.2">
      <c r="A494" s="815"/>
      <c r="B494" s="838"/>
      <c r="C494" s="838"/>
      <c r="D494" s="819">
        <v>340.8</v>
      </c>
      <c r="E494" s="818"/>
      <c r="F494" s="818"/>
      <c r="G494" s="818"/>
      <c r="H494" s="818"/>
      <c r="I494" s="818"/>
      <c r="J494" s="818"/>
      <c r="K494" s="818"/>
      <c r="L494" s="818"/>
      <c r="M494" s="818"/>
      <c r="N494" s="805"/>
      <c r="O494" s="805"/>
      <c r="P494" s="805"/>
      <c r="Q494" s="818"/>
      <c r="R494" s="818"/>
      <c r="S494" s="818"/>
      <c r="T494" s="805"/>
      <c r="U494" s="805"/>
      <c r="V494" s="805">
        <f t="shared" ref="V494" si="408">+ROUND(D494/15,0)-1</f>
        <v>22</v>
      </c>
      <c r="W494" s="805"/>
      <c r="X494" s="805"/>
      <c r="Y494" s="805"/>
      <c r="Z494" s="805">
        <f t="shared" ref="Z494" si="409">V494+Y494</f>
        <v>22</v>
      </c>
      <c r="AA494" s="818"/>
      <c r="AB494" s="821"/>
      <c r="AR494" s="802" t="str">
        <f t="shared" si="374"/>
        <v/>
      </c>
    </row>
    <row r="495" spans="1:46" ht="14.45" customHeight="1" x14ac:dyDescent="0.2">
      <c r="A495" s="815">
        <f>+SUBTOTAL(3,$B$13:B495)</f>
        <v>242</v>
      </c>
      <c r="B495" s="816" t="s">
        <v>554</v>
      </c>
      <c r="C495" s="838" t="s">
        <v>240</v>
      </c>
      <c r="D495" s="819"/>
      <c r="E495" s="821">
        <v>1</v>
      </c>
      <c r="F495" s="822" t="s">
        <v>2022</v>
      </c>
      <c r="G495" s="821" t="s">
        <v>1778</v>
      </c>
      <c r="H495" s="821" t="s">
        <v>439</v>
      </c>
      <c r="I495" s="821" t="s">
        <v>1779</v>
      </c>
      <c r="J495" s="821" t="s">
        <v>1778</v>
      </c>
      <c r="K495" s="821" t="s">
        <v>439</v>
      </c>
      <c r="L495" s="821" t="s">
        <v>1779</v>
      </c>
      <c r="M495" s="821">
        <v>1</v>
      </c>
      <c r="N495" s="821" t="s">
        <v>1780</v>
      </c>
      <c r="O495" s="821" t="s">
        <v>1781</v>
      </c>
      <c r="P495" s="821">
        <v>1</v>
      </c>
      <c r="Q495" s="821">
        <v>1</v>
      </c>
      <c r="R495" s="821">
        <v>1</v>
      </c>
      <c r="S495" s="818"/>
      <c r="T495" s="821"/>
      <c r="U495" s="805"/>
      <c r="V495" s="805"/>
      <c r="W495" s="805"/>
      <c r="X495" s="805"/>
      <c r="Y495" s="805"/>
      <c r="Z495" s="805"/>
      <c r="AA495" s="818"/>
      <c r="AB495" s="821"/>
      <c r="AR495" s="802" t="str">
        <f t="shared" si="374"/>
        <v>DB</v>
      </c>
      <c r="AS495" s="802" t="str">
        <f>+RIGHT(C495,1)</f>
        <v>9</v>
      </c>
      <c r="AT495" s="802" t="str">
        <f t="shared" si="377"/>
        <v>DB+9</v>
      </c>
    </row>
    <row r="496" spans="1:46" ht="14.45" customHeight="1" x14ac:dyDescent="0.2">
      <c r="A496" s="815"/>
      <c r="B496" s="838"/>
      <c r="C496" s="838"/>
      <c r="D496" s="819">
        <v>447.8</v>
      </c>
      <c r="E496" s="818"/>
      <c r="F496" s="818"/>
      <c r="G496" s="818"/>
      <c r="H496" s="818"/>
      <c r="I496" s="818"/>
      <c r="J496" s="818"/>
      <c r="K496" s="818"/>
      <c r="L496" s="818"/>
      <c r="M496" s="818"/>
      <c r="N496" s="805"/>
      <c r="O496" s="805"/>
      <c r="P496" s="805"/>
      <c r="Q496" s="818"/>
      <c r="R496" s="818"/>
      <c r="S496" s="818"/>
      <c r="T496" s="805">
        <v>1</v>
      </c>
      <c r="U496" s="805"/>
      <c r="V496" s="805">
        <f t="shared" ref="V496" si="410">+ROUND(D496/15,0)-1</f>
        <v>29</v>
      </c>
      <c r="W496" s="805"/>
      <c r="X496" s="805"/>
      <c r="Y496" s="805"/>
      <c r="Z496" s="805">
        <f t="shared" ref="Z496" si="411">V496+Y496</f>
        <v>29</v>
      </c>
      <c r="AA496" s="818"/>
      <c r="AB496" s="821"/>
      <c r="AR496" s="802" t="str">
        <f t="shared" si="374"/>
        <v/>
      </c>
    </row>
    <row r="497" spans="1:46" ht="14.45" customHeight="1" x14ac:dyDescent="0.2">
      <c r="A497" s="815">
        <f>+SUBTOTAL(3,$B$13:B497)</f>
        <v>243</v>
      </c>
      <c r="B497" s="838" t="s">
        <v>555</v>
      </c>
      <c r="C497" s="838" t="s">
        <v>231</v>
      </c>
      <c r="D497" s="819"/>
      <c r="E497" s="821">
        <v>1</v>
      </c>
      <c r="F497" s="822" t="s">
        <v>2023</v>
      </c>
      <c r="G497" s="821" t="s">
        <v>1778</v>
      </c>
      <c r="H497" s="821" t="s">
        <v>439</v>
      </c>
      <c r="I497" s="821" t="s">
        <v>1779</v>
      </c>
      <c r="J497" s="821" t="s">
        <v>1778</v>
      </c>
      <c r="K497" s="821" t="s">
        <v>439</v>
      </c>
      <c r="L497" s="821" t="s">
        <v>1779</v>
      </c>
      <c r="M497" s="821">
        <v>1</v>
      </c>
      <c r="N497" s="821" t="s">
        <v>1780</v>
      </c>
      <c r="O497" s="821" t="s">
        <v>1781</v>
      </c>
      <c r="P497" s="821">
        <v>1</v>
      </c>
      <c r="Q497" s="821">
        <v>1</v>
      </c>
      <c r="R497" s="821">
        <v>1</v>
      </c>
      <c r="S497" s="821">
        <v>1</v>
      </c>
      <c r="T497" s="821"/>
      <c r="U497" s="821"/>
      <c r="V497" s="805"/>
      <c r="W497" s="805"/>
      <c r="X497" s="805"/>
      <c r="Y497" s="805"/>
      <c r="Z497" s="805"/>
      <c r="AA497" s="821"/>
      <c r="AB497" s="821"/>
      <c r="AC497" s="802"/>
      <c r="AD497" s="802"/>
      <c r="AE497" s="802"/>
      <c r="AF497" s="802"/>
      <c r="AG497" s="802"/>
      <c r="AH497" s="802"/>
      <c r="AI497" s="802"/>
      <c r="AJ497" s="802"/>
      <c r="AK497" s="802"/>
      <c r="AL497" s="802"/>
      <c r="AM497" s="802"/>
      <c r="AN497" s="802"/>
      <c r="AO497" s="802"/>
      <c r="AP497" s="802"/>
      <c r="AR497" s="802" t="str">
        <f t="shared" si="374"/>
        <v>DA</v>
      </c>
      <c r="AS497" s="802" t="str">
        <f>+RIGHT(C497,1)</f>
        <v>0</v>
      </c>
      <c r="AT497" s="802" t="str">
        <f t="shared" si="377"/>
        <v>DA+0</v>
      </c>
    </row>
    <row r="498" spans="1:46" ht="14.45" customHeight="1" x14ac:dyDescent="0.2">
      <c r="A498" s="815"/>
      <c r="B498" s="838"/>
      <c r="C498" s="838"/>
      <c r="D498" s="819">
        <v>382.3</v>
      </c>
      <c r="E498" s="818"/>
      <c r="F498" s="818"/>
      <c r="G498" s="818"/>
      <c r="H498" s="818"/>
      <c r="I498" s="818"/>
      <c r="J498" s="818"/>
      <c r="K498" s="818"/>
      <c r="L498" s="818"/>
      <c r="M498" s="818"/>
      <c r="N498" s="805"/>
      <c r="O498" s="805"/>
      <c r="P498" s="805"/>
      <c r="Q498" s="818"/>
      <c r="R498" s="818"/>
      <c r="S498" s="818"/>
      <c r="T498" s="805">
        <v>1</v>
      </c>
      <c r="U498" s="805"/>
      <c r="V498" s="805">
        <f t="shared" ref="V498" si="412">+ROUND(D498/15,0)-1</f>
        <v>24</v>
      </c>
      <c r="W498" s="805"/>
      <c r="X498" s="805"/>
      <c r="Y498" s="805"/>
      <c r="Z498" s="805">
        <f t="shared" ref="Z498" si="413">V498+Y498</f>
        <v>24</v>
      </c>
      <c r="AA498" s="818"/>
      <c r="AB498" s="821"/>
      <c r="AR498" s="802" t="str">
        <f t="shared" si="374"/>
        <v/>
      </c>
    </row>
    <row r="499" spans="1:46" ht="14.45" customHeight="1" x14ac:dyDescent="0.2">
      <c r="A499" s="815">
        <f>+SUBTOTAL(3,$B$13:B499)</f>
        <v>244</v>
      </c>
      <c r="B499" s="816" t="s">
        <v>556</v>
      </c>
      <c r="C499" s="838" t="s">
        <v>239</v>
      </c>
      <c r="D499" s="819"/>
      <c r="E499" s="821">
        <v>1</v>
      </c>
      <c r="F499" s="822" t="s">
        <v>2024</v>
      </c>
      <c r="G499" s="821" t="s">
        <v>1778</v>
      </c>
      <c r="H499" s="821" t="s">
        <v>439</v>
      </c>
      <c r="I499" s="821" t="s">
        <v>1779</v>
      </c>
      <c r="J499" s="821" t="s">
        <v>1778</v>
      </c>
      <c r="K499" s="821" t="s">
        <v>439</v>
      </c>
      <c r="L499" s="821" t="s">
        <v>1779</v>
      </c>
      <c r="M499" s="821">
        <v>1</v>
      </c>
      <c r="N499" s="821" t="s">
        <v>1780</v>
      </c>
      <c r="O499" s="821" t="s">
        <v>1781</v>
      </c>
      <c r="P499" s="821">
        <v>1</v>
      </c>
      <c r="Q499" s="821">
        <v>1</v>
      </c>
      <c r="R499" s="821">
        <v>1</v>
      </c>
      <c r="S499" s="818"/>
      <c r="T499" s="821"/>
      <c r="U499" s="805"/>
      <c r="V499" s="805"/>
      <c r="W499" s="805"/>
      <c r="X499" s="805"/>
      <c r="Y499" s="805"/>
      <c r="Z499" s="805"/>
      <c r="AA499" s="818"/>
      <c r="AB499" s="821"/>
      <c r="AR499" s="802" t="str">
        <f t="shared" si="374"/>
        <v>DC</v>
      </c>
      <c r="AS499" s="802" t="str">
        <f>+RIGHT(C499,1)</f>
        <v>0</v>
      </c>
      <c r="AT499" s="802" t="str">
        <f t="shared" si="377"/>
        <v>DC+0</v>
      </c>
    </row>
    <row r="500" spans="1:46" ht="14.45" customHeight="1" x14ac:dyDescent="0.2">
      <c r="A500" s="815"/>
      <c r="B500" s="838"/>
      <c r="C500" s="838"/>
      <c r="D500" s="819">
        <v>384.7</v>
      </c>
      <c r="E500" s="818"/>
      <c r="F500" s="818"/>
      <c r="G500" s="818"/>
      <c r="H500" s="818"/>
      <c r="I500" s="818"/>
      <c r="J500" s="818"/>
      <c r="K500" s="818"/>
      <c r="L500" s="818"/>
      <c r="M500" s="818"/>
      <c r="N500" s="805"/>
      <c r="O500" s="805"/>
      <c r="P500" s="805"/>
      <c r="Q500" s="818"/>
      <c r="R500" s="818"/>
      <c r="S500" s="818"/>
      <c r="T500" s="805">
        <v>1</v>
      </c>
      <c r="U500" s="805"/>
      <c r="V500" s="805">
        <f t="shared" ref="V500" si="414">+ROUND(D500/15,0)-1</f>
        <v>25</v>
      </c>
      <c r="W500" s="805"/>
      <c r="X500" s="805"/>
      <c r="Y500" s="805"/>
      <c r="Z500" s="805">
        <f t="shared" ref="Z500" si="415">V500+Y500</f>
        <v>25</v>
      </c>
      <c r="AA500" s="818"/>
      <c r="AB500" s="821"/>
      <c r="AR500" s="802" t="str">
        <f t="shared" si="374"/>
        <v/>
      </c>
    </row>
    <row r="501" spans="1:46" ht="14.45" customHeight="1" x14ac:dyDescent="0.2">
      <c r="A501" s="815">
        <f>+SUBTOTAL(3,$B$13:B501)</f>
        <v>245</v>
      </c>
      <c r="B501" s="838" t="s">
        <v>557</v>
      </c>
      <c r="C501" s="838" t="s">
        <v>232</v>
      </c>
      <c r="D501" s="819"/>
      <c r="E501" s="821">
        <v>1</v>
      </c>
      <c r="F501" s="822" t="s">
        <v>2025</v>
      </c>
      <c r="G501" s="821" t="s">
        <v>1778</v>
      </c>
      <c r="H501" s="821" t="s">
        <v>439</v>
      </c>
      <c r="I501" s="821" t="s">
        <v>1779</v>
      </c>
      <c r="J501" s="821" t="s">
        <v>1778</v>
      </c>
      <c r="K501" s="821" t="s">
        <v>439</v>
      </c>
      <c r="L501" s="821" t="s">
        <v>1779</v>
      </c>
      <c r="M501" s="821">
        <v>1</v>
      </c>
      <c r="N501" s="821" t="s">
        <v>1780</v>
      </c>
      <c r="O501" s="821" t="s">
        <v>1781</v>
      </c>
      <c r="P501" s="821">
        <v>1</v>
      </c>
      <c r="Q501" s="821">
        <v>1</v>
      </c>
      <c r="R501" s="821">
        <v>1</v>
      </c>
      <c r="S501" s="821">
        <v>1</v>
      </c>
      <c r="T501" s="821"/>
      <c r="U501" s="821"/>
      <c r="V501" s="805"/>
      <c r="W501" s="805"/>
      <c r="X501" s="805"/>
      <c r="Y501" s="805"/>
      <c r="Z501" s="805"/>
      <c r="AA501" s="821"/>
      <c r="AB501" s="821"/>
      <c r="AC501" s="802"/>
      <c r="AD501" s="802"/>
      <c r="AE501" s="802"/>
      <c r="AF501" s="802"/>
      <c r="AG501" s="802"/>
      <c r="AH501" s="802"/>
      <c r="AI501" s="802"/>
      <c r="AJ501" s="802"/>
      <c r="AK501" s="802"/>
      <c r="AL501" s="802"/>
      <c r="AM501" s="802"/>
      <c r="AN501" s="802"/>
      <c r="AO501" s="802"/>
      <c r="AP501" s="802"/>
      <c r="AR501" s="802" t="str">
        <f t="shared" si="374"/>
        <v>DA</v>
      </c>
      <c r="AS501" s="802" t="str">
        <f>+RIGHT(C501,1)</f>
        <v>6</v>
      </c>
      <c r="AT501" s="802" t="str">
        <f t="shared" si="377"/>
        <v>DA+6</v>
      </c>
    </row>
    <row r="502" spans="1:46" ht="14.45" customHeight="1" x14ac:dyDescent="0.2">
      <c r="A502" s="815"/>
      <c r="B502" s="838"/>
      <c r="C502" s="838"/>
      <c r="D502" s="819">
        <v>407.4</v>
      </c>
      <c r="E502" s="818"/>
      <c r="F502" s="818"/>
      <c r="G502" s="818"/>
      <c r="H502" s="818"/>
      <c r="I502" s="818"/>
      <c r="J502" s="818"/>
      <c r="K502" s="818"/>
      <c r="L502" s="818"/>
      <c r="M502" s="818"/>
      <c r="N502" s="805"/>
      <c r="O502" s="805"/>
      <c r="P502" s="805"/>
      <c r="Q502" s="818"/>
      <c r="R502" s="818"/>
      <c r="S502" s="818"/>
      <c r="T502" s="805">
        <v>1</v>
      </c>
      <c r="U502" s="805"/>
      <c r="V502" s="805">
        <f t="shared" ref="V502" si="416">+ROUND(D502/15,0)-1</f>
        <v>26</v>
      </c>
      <c r="W502" s="805"/>
      <c r="X502" s="805"/>
      <c r="Y502" s="805"/>
      <c r="Z502" s="805">
        <f t="shared" ref="Z502" si="417">V502+Y502</f>
        <v>26</v>
      </c>
      <c r="AA502" s="818"/>
      <c r="AB502" s="821"/>
      <c r="AR502" s="802" t="str">
        <f t="shared" si="374"/>
        <v/>
      </c>
    </row>
    <row r="503" spans="1:46" ht="14.45" customHeight="1" x14ac:dyDescent="0.2">
      <c r="A503" s="815">
        <f>+SUBTOTAL(3,$B$13:B503)</f>
        <v>246</v>
      </c>
      <c r="B503" s="838" t="s">
        <v>558</v>
      </c>
      <c r="C503" s="838" t="s">
        <v>232</v>
      </c>
      <c r="D503" s="819"/>
      <c r="E503" s="821">
        <v>1</v>
      </c>
      <c r="F503" s="822" t="s">
        <v>2026</v>
      </c>
      <c r="G503" s="821" t="s">
        <v>1778</v>
      </c>
      <c r="H503" s="821" t="s">
        <v>439</v>
      </c>
      <c r="I503" s="821" t="s">
        <v>1779</v>
      </c>
      <c r="J503" s="821" t="s">
        <v>1778</v>
      </c>
      <c r="K503" s="821" t="s">
        <v>439</v>
      </c>
      <c r="L503" s="821" t="s">
        <v>1779</v>
      </c>
      <c r="M503" s="821">
        <v>1</v>
      </c>
      <c r="N503" s="821" t="s">
        <v>1780</v>
      </c>
      <c r="O503" s="821" t="s">
        <v>1781</v>
      </c>
      <c r="P503" s="821">
        <v>1</v>
      </c>
      <c r="Q503" s="821">
        <v>1</v>
      </c>
      <c r="R503" s="821">
        <v>1</v>
      </c>
      <c r="S503" s="821">
        <v>1</v>
      </c>
      <c r="T503" s="821"/>
      <c r="U503" s="821"/>
      <c r="V503" s="805"/>
      <c r="W503" s="805"/>
      <c r="X503" s="805"/>
      <c r="Y503" s="805"/>
      <c r="Z503" s="805"/>
      <c r="AA503" s="821"/>
      <c r="AB503" s="821"/>
      <c r="AC503" s="802"/>
      <c r="AD503" s="802"/>
      <c r="AE503" s="802"/>
      <c r="AF503" s="802"/>
      <c r="AG503" s="802"/>
      <c r="AH503" s="802"/>
      <c r="AI503" s="802"/>
      <c r="AJ503" s="802"/>
      <c r="AK503" s="802"/>
      <c r="AL503" s="802"/>
      <c r="AM503" s="802"/>
      <c r="AN503" s="802"/>
      <c r="AO503" s="802"/>
      <c r="AP503" s="802"/>
      <c r="AR503" s="802" t="str">
        <f t="shared" si="374"/>
        <v>DA</v>
      </c>
      <c r="AS503" s="802" t="str">
        <f>+RIGHT(C503,1)</f>
        <v>6</v>
      </c>
      <c r="AT503" s="802" t="str">
        <f t="shared" si="377"/>
        <v>DA+6</v>
      </c>
    </row>
    <row r="504" spans="1:46" ht="27" customHeight="1" x14ac:dyDescent="0.2">
      <c r="A504" s="815"/>
      <c r="B504" s="838"/>
      <c r="C504" s="838"/>
      <c r="D504" s="819">
        <v>414.2</v>
      </c>
      <c r="E504" s="818"/>
      <c r="F504" s="818"/>
      <c r="G504" s="818"/>
      <c r="H504" s="818"/>
      <c r="I504" s="818"/>
      <c r="J504" s="818"/>
      <c r="K504" s="818"/>
      <c r="L504" s="818"/>
      <c r="M504" s="818"/>
      <c r="N504" s="805"/>
      <c r="O504" s="805"/>
      <c r="P504" s="805"/>
      <c r="Q504" s="818"/>
      <c r="R504" s="818"/>
      <c r="S504" s="818"/>
      <c r="T504" s="805">
        <v>1</v>
      </c>
      <c r="U504" s="805"/>
      <c r="V504" s="805">
        <f t="shared" ref="V504" si="418">+ROUND(D504/15,0)-1</f>
        <v>27</v>
      </c>
      <c r="W504" s="805"/>
      <c r="X504" s="805"/>
      <c r="Y504" s="805"/>
      <c r="Z504" s="805">
        <f t="shared" ref="Z504" si="419">V504+Y504</f>
        <v>27</v>
      </c>
      <c r="AA504" s="818"/>
      <c r="AB504" s="821"/>
      <c r="AR504" s="802" t="str">
        <f t="shared" si="374"/>
        <v/>
      </c>
    </row>
    <row r="505" spans="1:46" ht="14.45" customHeight="1" x14ac:dyDescent="0.2">
      <c r="A505" s="815">
        <f>+SUBTOTAL(3,$B$13:B505)</f>
        <v>247</v>
      </c>
      <c r="B505" s="838" t="s">
        <v>559</v>
      </c>
      <c r="C505" s="838" t="s">
        <v>231</v>
      </c>
      <c r="D505" s="819"/>
      <c r="E505" s="821">
        <v>1</v>
      </c>
      <c r="F505" s="822" t="s">
        <v>2027</v>
      </c>
      <c r="G505" s="821" t="s">
        <v>1778</v>
      </c>
      <c r="H505" s="821" t="s">
        <v>439</v>
      </c>
      <c r="I505" s="821" t="s">
        <v>1779</v>
      </c>
      <c r="J505" s="821" t="s">
        <v>1778</v>
      </c>
      <c r="K505" s="821" t="s">
        <v>439</v>
      </c>
      <c r="L505" s="821" t="s">
        <v>1779</v>
      </c>
      <c r="M505" s="821">
        <v>1</v>
      </c>
      <c r="N505" s="821" t="s">
        <v>1780</v>
      </c>
      <c r="O505" s="821" t="s">
        <v>1781</v>
      </c>
      <c r="P505" s="821">
        <v>1</v>
      </c>
      <c r="Q505" s="821">
        <v>1</v>
      </c>
      <c r="R505" s="821">
        <v>1</v>
      </c>
      <c r="S505" s="821">
        <v>1</v>
      </c>
      <c r="T505" s="821"/>
      <c r="U505" s="821"/>
      <c r="V505" s="805"/>
      <c r="W505" s="805"/>
      <c r="X505" s="805"/>
      <c r="Y505" s="805"/>
      <c r="Z505" s="805"/>
      <c r="AA505" s="821"/>
      <c r="AB505" s="821"/>
      <c r="AC505" s="802"/>
      <c r="AD505" s="802"/>
      <c r="AE505" s="802"/>
      <c r="AF505" s="802"/>
      <c r="AG505" s="802"/>
      <c r="AH505" s="802"/>
      <c r="AI505" s="802"/>
      <c r="AJ505" s="802"/>
      <c r="AK505" s="802"/>
      <c r="AL505" s="802"/>
      <c r="AM505" s="802"/>
      <c r="AN505" s="802"/>
      <c r="AO505" s="802"/>
      <c r="AP505" s="802"/>
      <c r="AR505" s="802" t="str">
        <f t="shared" si="374"/>
        <v>DA</v>
      </c>
      <c r="AS505" s="802" t="str">
        <f>+RIGHT(C505,1)</f>
        <v>0</v>
      </c>
      <c r="AT505" s="802" t="str">
        <f t="shared" si="377"/>
        <v>DA+0</v>
      </c>
    </row>
    <row r="506" spans="1:46" ht="14.45" customHeight="1" x14ac:dyDescent="0.2">
      <c r="A506" s="815"/>
      <c r="B506" s="838"/>
      <c r="C506" s="838"/>
      <c r="D506" s="819">
        <v>256.39999999999998</v>
      </c>
      <c r="E506" s="818"/>
      <c r="F506" s="818"/>
      <c r="G506" s="818"/>
      <c r="H506" s="818"/>
      <c r="I506" s="818"/>
      <c r="J506" s="818"/>
      <c r="K506" s="818"/>
      <c r="L506" s="818"/>
      <c r="M506" s="818"/>
      <c r="N506" s="805"/>
      <c r="O506" s="805"/>
      <c r="P506" s="805"/>
      <c r="Q506" s="818"/>
      <c r="R506" s="818"/>
      <c r="S506" s="818"/>
      <c r="T506" s="805">
        <v>1</v>
      </c>
      <c r="U506" s="805"/>
      <c r="V506" s="805">
        <f t="shared" ref="V506" si="420">+ROUND(D506/15,0)-1</f>
        <v>16</v>
      </c>
      <c r="W506" s="805"/>
      <c r="X506" s="805"/>
      <c r="Y506" s="805"/>
      <c r="Z506" s="805">
        <f t="shared" ref="Z506" si="421">V506+Y506</f>
        <v>16</v>
      </c>
      <c r="AA506" s="818"/>
      <c r="AB506" s="821"/>
      <c r="AR506" s="802" t="str">
        <f t="shared" si="374"/>
        <v/>
      </c>
    </row>
    <row r="507" spans="1:46" ht="14.45" customHeight="1" x14ac:dyDescent="0.2">
      <c r="A507" s="815">
        <f>+SUBTOTAL(3,$B$13:B507)</f>
        <v>248</v>
      </c>
      <c r="B507" s="838" t="s">
        <v>560</v>
      </c>
      <c r="C507" s="838" t="s">
        <v>231</v>
      </c>
      <c r="D507" s="819"/>
      <c r="E507" s="821">
        <v>1</v>
      </c>
      <c r="F507" s="822" t="s">
        <v>2028</v>
      </c>
      <c r="G507" s="821" t="s">
        <v>1778</v>
      </c>
      <c r="H507" s="821" t="s">
        <v>439</v>
      </c>
      <c r="I507" s="821" t="s">
        <v>1779</v>
      </c>
      <c r="J507" s="821" t="s">
        <v>1778</v>
      </c>
      <c r="K507" s="821" t="s">
        <v>439</v>
      </c>
      <c r="L507" s="821" t="s">
        <v>1779</v>
      </c>
      <c r="M507" s="821">
        <v>1</v>
      </c>
      <c r="N507" s="821" t="s">
        <v>1780</v>
      </c>
      <c r="O507" s="821" t="s">
        <v>1781</v>
      </c>
      <c r="P507" s="821">
        <v>1</v>
      </c>
      <c r="Q507" s="821">
        <v>1</v>
      </c>
      <c r="R507" s="821">
        <v>1</v>
      </c>
      <c r="S507" s="821">
        <v>1</v>
      </c>
      <c r="T507" s="821"/>
      <c r="U507" s="821"/>
      <c r="V507" s="805"/>
      <c r="W507" s="805"/>
      <c r="X507" s="805"/>
      <c r="Y507" s="805"/>
      <c r="Z507" s="805"/>
      <c r="AA507" s="821"/>
      <c r="AB507" s="821"/>
      <c r="AC507" s="802"/>
      <c r="AD507" s="802"/>
      <c r="AE507" s="802"/>
      <c r="AF507" s="802"/>
      <c r="AG507" s="802"/>
      <c r="AH507" s="802"/>
      <c r="AI507" s="802"/>
      <c r="AJ507" s="802"/>
      <c r="AK507" s="802"/>
      <c r="AL507" s="802"/>
      <c r="AM507" s="802"/>
      <c r="AN507" s="802"/>
      <c r="AO507" s="802"/>
      <c r="AP507" s="802"/>
      <c r="AR507" s="802" t="str">
        <f t="shared" si="374"/>
        <v>DA</v>
      </c>
      <c r="AS507" s="802" t="str">
        <f>+RIGHT(C507,1)</f>
        <v>0</v>
      </c>
      <c r="AT507" s="802" t="str">
        <f t="shared" si="377"/>
        <v>DA+0</v>
      </c>
    </row>
    <row r="508" spans="1:46" ht="14.45" customHeight="1" x14ac:dyDescent="0.2">
      <c r="A508" s="815"/>
      <c r="B508" s="838"/>
      <c r="C508" s="838"/>
      <c r="D508" s="819">
        <v>403.8</v>
      </c>
      <c r="E508" s="818"/>
      <c r="F508" s="818"/>
      <c r="G508" s="818"/>
      <c r="H508" s="818"/>
      <c r="I508" s="818"/>
      <c r="J508" s="818"/>
      <c r="K508" s="818"/>
      <c r="L508" s="818"/>
      <c r="M508" s="818"/>
      <c r="N508" s="805"/>
      <c r="O508" s="805"/>
      <c r="P508" s="805"/>
      <c r="Q508" s="818"/>
      <c r="R508" s="818"/>
      <c r="S508" s="818"/>
      <c r="T508" s="805">
        <v>1</v>
      </c>
      <c r="U508" s="805"/>
      <c r="V508" s="805">
        <f t="shared" ref="V508" si="422">+ROUND(D508/15,0)-1</f>
        <v>26</v>
      </c>
      <c r="W508" s="805"/>
      <c r="X508" s="805"/>
      <c r="Y508" s="805"/>
      <c r="Z508" s="805">
        <f t="shared" ref="Z508" si="423">V508+Y508</f>
        <v>26</v>
      </c>
      <c r="AA508" s="818"/>
      <c r="AB508" s="821"/>
      <c r="AR508" s="802" t="str">
        <f t="shared" si="374"/>
        <v/>
      </c>
    </row>
    <row r="509" spans="1:46" ht="14.45" customHeight="1" x14ac:dyDescent="0.2">
      <c r="A509" s="815">
        <f>+SUBTOTAL(3,$B$13:B509)</f>
        <v>249</v>
      </c>
      <c r="B509" s="838" t="s">
        <v>561</v>
      </c>
      <c r="C509" s="838" t="s">
        <v>233</v>
      </c>
      <c r="D509" s="819"/>
      <c r="E509" s="821">
        <v>1</v>
      </c>
      <c r="F509" s="822" t="s">
        <v>2029</v>
      </c>
      <c r="G509" s="821" t="s">
        <v>1778</v>
      </c>
      <c r="H509" s="821" t="s">
        <v>439</v>
      </c>
      <c r="I509" s="821" t="s">
        <v>1779</v>
      </c>
      <c r="J509" s="821" t="s">
        <v>1778</v>
      </c>
      <c r="K509" s="821" t="s">
        <v>439</v>
      </c>
      <c r="L509" s="821" t="s">
        <v>1779</v>
      </c>
      <c r="M509" s="821">
        <v>1</v>
      </c>
      <c r="N509" s="821" t="s">
        <v>1780</v>
      </c>
      <c r="O509" s="821" t="s">
        <v>1781</v>
      </c>
      <c r="P509" s="821">
        <v>1</v>
      </c>
      <c r="Q509" s="821">
        <v>1</v>
      </c>
      <c r="R509" s="821">
        <v>1</v>
      </c>
      <c r="S509" s="821">
        <v>1</v>
      </c>
      <c r="T509" s="821"/>
      <c r="U509" s="821"/>
      <c r="V509" s="805"/>
      <c r="W509" s="805"/>
      <c r="X509" s="805"/>
      <c r="Y509" s="805"/>
      <c r="Z509" s="805"/>
      <c r="AA509" s="821"/>
      <c r="AB509" s="821"/>
      <c r="AC509" s="802"/>
      <c r="AD509" s="802"/>
      <c r="AE509" s="802"/>
      <c r="AF509" s="802"/>
      <c r="AG509" s="802"/>
      <c r="AH509" s="802"/>
      <c r="AI509" s="802"/>
      <c r="AJ509" s="802"/>
      <c r="AK509" s="802"/>
      <c r="AL509" s="802"/>
      <c r="AM509" s="802"/>
      <c r="AN509" s="802"/>
      <c r="AO509" s="802"/>
      <c r="AP509" s="802"/>
      <c r="AR509" s="802" t="str">
        <f t="shared" si="374"/>
        <v>DA</v>
      </c>
      <c r="AS509" s="802" t="str">
        <f>+RIGHT(C509,1)</f>
        <v>9</v>
      </c>
      <c r="AT509" s="802" t="str">
        <f t="shared" si="377"/>
        <v>DA+9</v>
      </c>
    </row>
    <row r="510" spans="1:46" ht="14.45" customHeight="1" x14ac:dyDescent="0.2">
      <c r="A510" s="815"/>
      <c r="B510" s="838"/>
      <c r="C510" s="838"/>
      <c r="D510" s="819">
        <v>396.7</v>
      </c>
      <c r="E510" s="818"/>
      <c r="F510" s="818"/>
      <c r="G510" s="818"/>
      <c r="H510" s="818"/>
      <c r="I510" s="818"/>
      <c r="J510" s="818"/>
      <c r="K510" s="818"/>
      <c r="L510" s="818"/>
      <c r="M510" s="818"/>
      <c r="N510" s="805"/>
      <c r="O510" s="805"/>
      <c r="P510" s="805"/>
      <c r="Q510" s="818"/>
      <c r="R510" s="818"/>
      <c r="S510" s="818"/>
      <c r="T510" s="805">
        <v>1</v>
      </c>
      <c r="U510" s="805"/>
      <c r="V510" s="805">
        <f t="shared" ref="V510" si="424">+ROUND(D510/15,0)-1</f>
        <v>25</v>
      </c>
      <c r="W510" s="805"/>
      <c r="X510" s="805"/>
      <c r="Y510" s="805"/>
      <c r="Z510" s="805">
        <f t="shared" ref="Z510" si="425">V510+Y510</f>
        <v>25</v>
      </c>
      <c r="AA510" s="818"/>
      <c r="AB510" s="821"/>
      <c r="AR510" s="802" t="str">
        <f t="shared" si="374"/>
        <v/>
      </c>
    </row>
    <row r="511" spans="1:46" ht="14.45" customHeight="1" x14ac:dyDescent="0.2">
      <c r="A511" s="815">
        <f>+SUBTOTAL(3,$B$13:B511)</f>
        <v>250</v>
      </c>
      <c r="B511" s="838" t="s">
        <v>562</v>
      </c>
      <c r="C511" s="838" t="s">
        <v>231</v>
      </c>
      <c r="D511" s="819"/>
      <c r="E511" s="821">
        <v>1</v>
      </c>
      <c r="F511" s="822" t="s">
        <v>2030</v>
      </c>
      <c r="G511" s="821" t="s">
        <v>1778</v>
      </c>
      <c r="H511" s="821" t="s">
        <v>439</v>
      </c>
      <c r="I511" s="821" t="s">
        <v>1779</v>
      </c>
      <c r="J511" s="821" t="s">
        <v>1778</v>
      </c>
      <c r="K511" s="821" t="s">
        <v>439</v>
      </c>
      <c r="L511" s="821" t="s">
        <v>1779</v>
      </c>
      <c r="M511" s="821">
        <v>1</v>
      </c>
      <c r="N511" s="821" t="s">
        <v>1780</v>
      </c>
      <c r="O511" s="821" t="s">
        <v>1781</v>
      </c>
      <c r="P511" s="821">
        <v>1</v>
      </c>
      <c r="Q511" s="821">
        <v>1</v>
      </c>
      <c r="R511" s="821">
        <v>1</v>
      </c>
      <c r="S511" s="821">
        <v>1</v>
      </c>
      <c r="T511" s="821"/>
      <c r="U511" s="821"/>
      <c r="V511" s="805"/>
      <c r="W511" s="805"/>
      <c r="X511" s="805"/>
      <c r="Y511" s="805"/>
      <c r="Z511" s="805"/>
      <c r="AA511" s="821"/>
      <c r="AB511" s="821"/>
      <c r="AC511" s="802"/>
      <c r="AD511" s="802"/>
      <c r="AE511" s="802"/>
      <c r="AF511" s="802"/>
      <c r="AG511" s="802"/>
      <c r="AH511" s="802"/>
      <c r="AI511" s="802"/>
      <c r="AJ511" s="802"/>
      <c r="AK511" s="802"/>
      <c r="AL511" s="802"/>
      <c r="AM511" s="802"/>
      <c r="AN511" s="802"/>
      <c r="AO511" s="802"/>
      <c r="AP511" s="802"/>
      <c r="AR511" s="802" t="str">
        <f t="shared" si="374"/>
        <v>DA</v>
      </c>
      <c r="AS511" s="802" t="str">
        <f>+RIGHT(C511,1)</f>
        <v>0</v>
      </c>
      <c r="AT511" s="802" t="str">
        <f t="shared" si="377"/>
        <v>DA+0</v>
      </c>
    </row>
    <row r="512" spans="1:46" ht="14.45" customHeight="1" x14ac:dyDescent="0.2">
      <c r="A512" s="815"/>
      <c r="B512" s="838"/>
      <c r="C512" s="838"/>
      <c r="D512" s="819">
        <v>403.9</v>
      </c>
      <c r="E512" s="818"/>
      <c r="F512" s="818"/>
      <c r="G512" s="818"/>
      <c r="H512" s="818"/>
      <c r="I512" s="818"/>
      <c r="J512" s="818"/>
      <c r="K512" s="818"/>
      <c r="L512" s="818"/>
      <c r="M512" s="818"/>
      <c r="N512" s="805"/>
      <c r="O512" s="805"/>
      <c r="P512" s="805"/>
      <c r="Q512" s="818"/>
      <c r="R512" s="818"/>
      <c r="S512" s="818"/>
      <c r="T512" s="805">
        <v>1</v>
      </c>
      <c r="U512" s="805"/>
      <c r="V512" s="805">
        <f t="shared" ref="V512" si="426">+ROUND(D512/15,0)-1</f>
        <v>26</v>
      </c>
      <c r="W512" s="805"/>
      <c r="X512" s="805"/>
      <c r="Y512" s="805"/>
      <c r="Z512" s="805">
        <f t="shared" ref="Z512" si="427">V512+Y512</f>
        <v>26</v>
      </c>
      <c r="AA512" s="818"/>
      <c r="AB512" s="821"/>
      <c r="AR512" s="802" t="str">
        <f t="shared" si="374"/>
        <v/>
      </c>
    </row>
    <row r="513" spans="1:46" ht="14.45" customHeight="1" x14ac:dyDescent="0.2">
      <c r="A513" s="815">
        <f>+SUBTOTAL(3,$B$13:B513)</f>
        <v>251</v>
      </c>
      <c r="B513" s="816" t="s">
        <v>563</v>
      </c>
      <c r="C513" s="838" t="s">
        <v>242</v>
      </c>
      <c r="D513" s="819"/>
      <c r="E513" s="821">
        <v>1</v>
      </c>
      <c r="F513" s="822" t="s">
        <v>2031</v>
      </c>
      <c r="G513" s="821" t="s">
        <v>1778</v>
      </c>
      <c r="H513" s="821" t="s">
        <v>439</v>
      </c>
      <c r="I513" s="821" t="s">
        <v>1779</v>
      </c>
      <c r="J513" s="821" t="s">
        <v>1778</v>
      </c>
      <c r="K513" s="821" t="s">
        <v>439</v>
      </c>
      <c r="L513" s="821" t="s">
        <v>1779</v>
      </c>
      <c r="M513" s="821">
        <v>1</v>
      </c>
      <c r="N513" s="821" t="s">
        <v>1780</v>
      </c>
      <c r="O513" s="821" t="s">
        <v>1781</v>
      </c>
      <c r="P513" s="821">
        <v>1</v>
      </c>
      <c r="Q513" s="821">
        <v>1</v>
      </c>
      <c r="R513" s="821">
        <v>1</v>
      </c>
      <c r="S513" s="818"/>
      <c r="T513" s="821"/>
      <c r="U513" s="805"/>
      <c r="V513" s="805"/>
      <c r="W513" s="805"/>
      <c r="X513" s="805"/>
      <c r="Y513" s="805"/>
      <c r="Z513" s="805"/>
      <c r="AA513" s="818"/>
      <c r="AB513" s="821"/>
      <c r="AR513" s="802" t="str">
        <f t="shared" si="374"/>
        <v>DB</v>
      </c>
      <c r="AS513" s="802" t="str">
        <f>+RIGHT(C513,1)</f>
        <v>0</v>
      </c>
      <c r="AT513" s="802" t="str">
        <f t="shared" si="377"/>
        <v>DB+0</v>
      </c>
    </row>
    <row r="514" spans="1:46" ht="14.45" customHeight="1" x14ac:dyDescent="0.2">
      <c r="A514" s="815"/>
      <c r="B514" s="838"/>
      <c r="C514" s="838"/>
      <c r="D514" s="819">
        <v>346</v>
      </c>
      <c r="E514" s="818"/>
      <c r="F514" s="818"/>
      <c r="G514" s="818"/>
      <c r="H514" s="818"/>
      <c r="I514" s="818"/>
      <c r="J514" s="818"/>
      <c r="K514" s="818"/>
      <c r="L514" s="818"/>
      <c r="M514" s="818"/>
      <c r="N514" s="805"/>
      <c r="O514" s="805"/>
      <c r="P514" s="805"/>
      <c r="Q514" s="818"/>
      <c r="R514" s="818"/>
      <c r="S514" s="818"/>
      <c r="T514" s="805">
        <v>1</v>
      </c>
      <c r="U514" s="805"/>
      <c r="V514" s="805">
        <f t="shared" ref="V514" si="428">+ROUND(D514/15,0)-1</f>
        <v>22</v>
      </c>
      <c r="W514" s="805"/>
      <c r="X514" s="805"/>
      <c r="Y514" s="805"/>
      <c r="Z514" s="805">
        <f t="shared" ref="Z514" si="429">V514+Y514</f>
        <v>22</v>
      </c>
      <c r="AA514" s="818"/>
      <c r="AB514" s="821"/>
      <c r="AR514" s="802" t="str">
        <f t="shared" si="374"/>
        <v/>
      </c>
    </row>
    <row r="515" spans="1:46" ht="14.45" customHeight="1" x14ac:dyDescent="0.2">
      <c r="A515" s="815">
        <f>+SUBTOTAL(3,$B$13:B515)</f>
        <v>252</v>
      </c>
      <c r="B515" s="838" t="s">
        <v>564</v>
      </c>
      <c r="C515" s="838" t="s">
        <v>20</v>
      </c>
      <c r="D515" s="819"/>
      <c r="E515" s="821">
        <v>1</v>
      </c>
      <c r="F515" s="822" t="s">
        <v>2032</v>
      </c>
      <c r="G515" s="821" t="s">
        <v>1778</v>
      </c>
      <c r="H515" s="821" t="s">
        <v>439</v>
      </c>
      <c r="I515" s="821" t="s">
        <v>1779</v>
      </c>
      <c r="J515" s="821" t="s">
        <v>1778</v>
      </c>
      <c r="K515" s="821" t="s">
        <v>439</v>
      </c>
      <c r="L515" s="821" t="s">
        <v>1779</v>
      </c>
      <c r="M515" s="821">
        <v>1</v>
      </c>
      <c r="N515" s="821" t="s">
        <v>1780</v>
      </c>
      <c r="O515" s="821" t="s">
        <v>1781</v>
      </c>
      <c r="P515" s="821">
        <v>1</v>
      </c>
      <c r="Q515" s="821">
        <v>1</v>
      </c>
      <c r="R515" s="821">
        <v>1</v>
      </c>
      <c r="S515" s="821">
        <v>1</v>
      </c>
      <c r="T515" s="821"/>
      <c r="U515" s="821"/>
      <c r="V515" s="805"/>
      <c r="W515" s="805"/>
      <c r="X515" s="805"/>
      <c r="Y515" s="805"/>
      <c r="Z515" s="805"/>
      <c r="AA515" s="821"/>
      <c r="AB515" s="821"/>
      <c r="AC515" s="802"/>
      <c r="AD515" s="802"/>
      <c r="AE515" s="802"/>
      <c r="AF515" s="802"/>
      <c r="AG515" s="802"/>
      <c r="AH515" s="802"/>
      <c r="AI515" s="802"/>
      <c r="AJ515" s="802"/>
      <c r="AK515" s="802"/>
      <c r="AL515" s="802"/>
      <c r="AM515" s="802"/>
      <c r="AN515" s="802"/>
      <c r="AO515" s="802"/>
      <c r="AP515" s="802"/>
      <c r="AR515" s="802" t="str">
        <f t="shared" si="374"/>
        <v>DA</v>
      </c>
      <c r="AS515" s="802" t="str">
        <f>+RIGHT(C515,1)</f>
        <v>3</v>
      </c>
      <c r="AT515" s="802" t="str">
        <f t="shared" si="377"/>
        <v>DA+3</v>
      </c>
    </row>
    <row r="516" spans="1:46" ht="14.45" customHeight="1" x14ac:dyDescent="0.2">
      <c r="A516" s="815"/>
      <c r="B516" s="838"/>
      <c r="C516" s="838"/>
      <c r="D516" s="819">
        <v>475.8</v>
      </c>
      <c r="E516" s="818"/>
      <c r="F516" s="818"/>
      <c r="G516" s="818"/>
      <c r="H516" s="818"/>
      <c r="I516" s="818"/>
      <c r="J516" s="818"/>
      <c r="K516" s="818"/>
      <c r="L516" s="818"/>
      <c r="M516" s="818"/>
      <c r="N516" s="805"/>
      <c r="O516" s="805"/>
      <c r="P516" s="805"/>
      <c r="Q516" s="818"/>
      <c r="R516" s="818"/>
      <c r="S516" s="818"/>
      <c r="T516" s="805">
        <v>1</v>
      </c>
      <c r="U516" s="805"/>
      <c r="V516" s="805">
        <f t="shared" ref="V516" si="430">+ROUND(D516/15,0)-1</f>
        <v>31</v>
      </c>
      <c r="W516" s="805"/>
      <c r="X516" s="805"/>
      <c r="Y516" s="805"/>
      <c r="Z516" s="805">
        <f t="shared" ref="Z516" si="431">V516+Y516</f>
        <v>31</v>
      </c>
      <c r="AA516" s="818"/>
      <c r="AB516" s="821"/>
      <c r="AR516" s="802" t="str">
        <f t="shared" si="374"/>
        <v/>
      </c>
    </row>
    <row r="517" spans="1:46" ht="14.45" customHeight="1" x14ac:dyDescent="0.2">
      <c r="A517" s="815">
        <f>+SUBTOTAL(3,$B$13:B517)</f>
        <v>253</v>
      </c>
      <c r="B517" s="838" t="s">
        <v>565</v>
      </c>
      <c r="C517" s="838" t="s">
        <v>231</v>
      </c>
      <c r="D517" s="819"/>
      <c r="E517" s="821">
        <v>1</v>
      </c>
      <c r="F517" s="822" t="s">
        <v>2033</v>
      </c>
      <c r="G517" s="821" t="s">
        <v>1778</v>
      </c>
      <c r="H517" s="821" t="s">
        <v>439</v>
      </c>
      <c r="I517" s="821" t="s">
        <v>1779</v>
      </c>
      <c r="J517" s="821" t="s">
        <v>1778</v>
      </c>
      <c r="K517" s="821" t="s">
        <v>439</v>
      </c>
      <c r="L517" s="821" t="s">
        <v>1779</v>
      </c>
      <c r="M517" s="821">
        <v>1</v>
      </c>
      <c r="N517" s="821" t="s">
        <v>1780</v>
      </c>
      <c r="O517" s="821" t="s">
        <v>1781</v>
      </c>
      <c r="P517" s="821">
        <v>1</v>
      </c>
      <c r="Q517" s="821">
        <v>1</v>
      </c>
      <c r="R517" s="821">
        <v>1</v>
      </c>
      <c r="S517" s="821">
        <v>1</v>
      </c>
      <c r="T517" s="821"/>
      <c r="U517" s="821"/>
      <c r="V517" s="805"/>
      <c r="W517" s="805"/>
      <c r="X517" s="805"/>
      <c r="Y517" s="805"/>
      <c r="Z517" s="805"/>
      <c r="AA517" s="821"/>
      <c r="AB517" s="821"/>
      <c r="AC517" s="802"/>
      <c r="AD517" s="802"/>
      <c r="AE517" s="802"/>
      <c r="AF517" s="802"/>
      <c r="AG517" s="802"/>
      <c r="AH517" s="802"/>
      <c r="AI517" s="802"/>
      <c r="AJ517" s="802"/>
      <c r="AK517" s="802"/>
      <c r="AL517" s="802"/>
      <c r="AM517" s="802"/>
      <c r="AN517" s="802"/>
      <c r="AO517" s="802"/>
      <c r="AP517" s="802"/>
      <c r="AR517" s="802" t="str">
        <f t="shared" si="374"/>
        <v>DA</v>
      </c>
      <c r="AS517" s="802" t="str">
        <f>+RIGHT(C517,1)</f>
        <v>0</v>
      </c>
      <c r="AT517" s="802" t="str">
        <f t="shared" si="377"/>
        <v>DA+0</v>
      </c>
    </row>
    <row r="518" spans="1:46" ht="14.45" customHeight="1" x14ac:dyDescent="0.2">
      <c r="A518" s="815"/>
      <c r="B518" s="838"/>
      <c r="C518" s="838"/>
      <c r="D518" s="819">
        <v>363.7</v>
      </c>
      <c r="E518" s="818"/>
      <c r="F518" s="818"/>
      <c r="G518" s="818"/>
      <c r="H518" s="818"/>
      <c r="I518" s="818"/>
      <c r="J518" s="818"/>
      <c r="K518" s="818"/>
      <c r="L518" s="818"/>
      <c r="M518" s="818"/>
      <c r="N518" s="805"/>
      <c r="O518" s="805"/>
      <c r="P518" s="805"/>
      <c r="Q518" s="818"/>
      <c r="R518" s="818"/>
      <c r="S518" s="818"/>
      <c r="T518" s="805">
        <v>1</v>
      </c>
      <c r="U518" s="805"/>
      <c r="V518" s="805">
        <f t="shared" ref="V518" si="432">+ROUND(D518/15,0)-1</f>
        <v>23</v>
      </c>
      <c r="W518" s="805"/>
      <c r="X518" s="805"/>
      <c r="Y518" s="805"/>
      <c r="Z518" s="805">
        <f t="shared" ref="Z518" si="433">V518+Y518</f>
        <v>23</v>
      </c>
      <c r="AA518" s="818"/>
      <c r="AB518" s="821"/>
      <c r="AR518" s="802" t="str">
        <f t="shared" si="374"/>
        <v/>
      </c>
    </row>
    <row r="519" spans="1:46" ht="14.45" customHeight="1" x14ac:dyDescent="0.2">
      <c r="A519" s="815">
        <f>+SUBTOTAL(3,$B$13:B519)</f>
        <v>254</v>
      </c>
      <c r="B519" s="838" t="s">
        <v>566</v>
      </c>
      <c r="C519" s="838" t="s">
        <v>231</v>
      </c>
      <c r="D519" s="819"/>
      <c r="E519" s="821">
        <v>1</v>
      </c>
      <c r="F519" s="822" t="s">
        <v>2034</v>
      </c>
      <c r="G519" s="821" t="s">
        <v>1778</v>
      </c>
      <c r="H519" s="821" t="s">
        <v>439</v>
      </c>
      <c r="I519" s="821" t="s">
        <v>1779</v>
      </c>
      <c r="J519" s="821" t="s">
        <v>1778</v>
      </c>
      <c r="K519" s="821" t="s">
        <v>439</v>
      </c>
      <c r="L519" s="821" t="s">
        <v>1779</v>
      </c>
      <c r="M519" s="821">
        <v>1</v>
      </c>
      <c r="N519" s="821" t="s">
        <v>1780</v>
      </c>
      <c r="O519" s="821" t="s">
        <v>1781</v>
      </c>
      <c r="P519" s="821">
        <v>1</v>
      </c>
      <c r="Q519" s="821">
        <v>1</v>
      </c>
      <c r="R519" s="821">
        <v>1</v>
      </c>
      <c r="S519" s="821">
        <v>1</v>
      </c>
      <c r="T519" s="821"/>
      <c r="U519" s="821"/>
      <c r="V519" s="805"/>
      <c r="W519" s="805"/>
      <c r="X519" s="805"/>
      <c r="Y519" s="805"/>
      <c r="Z519" s="805"/>
      <c r="AA519" s="821"/>
      <c r="AB519" s="821"/>
      <c r="AC519" s="802"/>
      <c r="AD519" s="802"/>
      <c r="AE519" s="802"/>
      <c r="AF519" s="802"/>
      <c r="AG519" s="802"/>
      <c r="AH519" s="802"/>
      <c r="AI519" s="802"/>
      <c r="AJ519" s="802"/>
      <c r="AK519" s="802"/>
      <c r="AL519" s="802"/>
      <c r="AM519" s="802"/>
      <c r="AN519" s="802"/>
      <c r="AO519" s="802"/>
      <c r="AP519" s="802"/>
      <c r="AR519" s="802" t="str">
        <f t="shared" si="374"/>
        <v>DA</v>
      </c>
      <c r="AS519" s="802" t="str">
        <f>+RIGHT(C519,1)</f>
        <v>0</v>
      </c>
      <c r="AT519" s="802" t="str">
        <f t="shared" si="377"/>
        <v>DA+0</v>
      </c>
    </row>
    <row r="520" spans="1:46" ht="25.15" customHeight="1" x14ac:dyDescent="0.2">
      <c r="A520" s="815"/>
      <c r="B520" s="838"/>
      <c r="C520" s="838"/>
      <c r="D520" s="819">
        <v>431.8</v>
      </c>
      <c r="E520" s="818"/>
      <c r="F520" s="818"/>
      <c r="G520" s="818"/>
      <c r="H520" s="818"/>
      <c r="I520" s="818"/>
      <c r="J520" s="818"/>
      <c r="K520" s="818"/>
      <c r="L520" s="818"/>
      <c r="M520" s="818"/>
      <c r="N520" s="805"/>
      <c r="O520" s="805"/>
      <c r="P520" s="805"/>
      <c r="Q520" s="818"/>
      <c r="R520" s="818"/>
      <c r="S520" s="818"/>
      <c r="T520" s="805">
        <v>1</v>
      </c>
      <c r="U520" s="805"/>
      <c r="V520" s="805">
        <f t="shared" ref="V520" si="434">+ROUND(D520/15,0)-1</f>
        <v>28</v>
      </c>
      <c r="W520" s="805"/>
      <c r="X520" s="805"/>
      <c r="Y520" s="805"/>
      <c r="Z520" s="805">
        <f t="shared" ref="Z520" si="435">V520+Y520</f>
        <v>28</v>
      </c>
      <c r="AA520" s="818"/>
      <c r="AB520" s="821"/>
      <c r="AR520" s="802" t="str">
        <f t="shared" si="374"/>
        <v/>
      </c>
    </row>
    <row r="521" spans="1:46" ht="14.45" customHeight="1" x14ac:dyDescent="0.2">
      <c r="A521" s="815">
        <f>+SUBTOTAL(3,$B$13:B521)</f>
        <v>255</v>
      </c>
      <c r="B521" s="838" t="s">
        <v>567</v>
      </c>
      <c r="C521" s="838" t="s">
        <v>20</v>
      </c>
      <c r="D521" s="819"/>
      <c r="E521" s="821">
        <v>1</v>
      </c>
      <c r="F521" s="822" t="s">
        <v>2035</v>
      </c>
      <c r="G521" s="821" t="s">
        <v>1778</v>
      </c>
      <c r="H521" s="821" t="s">
        <v>439</v>
      </c>
      <c r="I521" s="821" t="s">
        <v>1779</v>
      </c>
      <c r="J521" s="821" t="s">
        <v>1778</v>
      </c>
      <c r="K521" s="821" t="s">
        <v>439</v>
      </c>
      <c r="L521" s="821" t="s">
        <v>1779</v>
      </c>
      <c r="M521" s="821">
        <v>1</v>
      </c>
      <c r="N521" s="821" t="s">
        <v>1780</v>
      </c>
      <c r="O521" s="821" t="s">
        <v>1781</v>
      </c>
      <c r="P521" s="821">
        <v>1</v>
      </c>
      <c r="Q521" s="821">
        <v>1</v>
      </c>
      <c r="R521" s="821">
        <v>1</v>
      </c>
      <c r="S521" s="821">
        <v>1</v>
      </c>
      <c r="T521" s="821"/>
      <c r="U521" s="821"/>
      <c r="V521" s="805"/>
      <c r="W521" s="805"/>
      <c r="X521" s="805"/>
      <c r="Y521" s="805"/>
      <c r="Z521" s="805"/>
      <c r="AA521" s="821"/>
      <c r="AB521" s="821"/>
      <c r="AC521" s="802"/>
      <c r="AD521" s="802"/>
      <c r="AE521" s="802"/>
      <c r="AF521" s="802"/>
      <c r="AG521" s="802"/>
      <c r="AH521" s="802"/>
      <c r="AI521" s="802"/>
      <c r="AJ521" s="802"/>
      <c r="AK521" s="802"/>
      <c r="AL521" s="802"/>
      <c r="AM521" s="802"/>
      <c r="AN521" s="802"/>
      <c r="AO521" s="802"/>
      <c r="AP521" s="802"/>
      <c r="AR521" s="802" t="str">
        <f t="shared" si="374"/>
        <v>DA</v>
      </c>
      <c r="AS521" s="802" t="str">
        <f>+RIGHT(C521,1)</f>
        <v>3</v>
      </c>
      <c r="AT521" s="802" t="str">
        <f t="shared" si="377"/>
        <v>DA+3</v>
      </c>
    </row>
    <row r="522" spans="1:46" ht="14.45" customHeight="1" x14ac:dyDescent="0.2">
      <c r="A522" s="815"/>
      <c r="B522" s="838"/>
      <c r="C522" s="838"/>
      <c r="D522" s="819">
        <v>405.3</v>
      </c>
      <c r="E522" s="818"/>
      <c r="F522" s="818"/>
      <c r="G522" s="818"/>
      <c r="H522" s="818"/>
      <c r="I522" s="818"/>
      <c r="J522" s="818"/>
      <c r="K522" s="818"/>
      <c r="L522" s="818"/>
      <c r="M522" s="818"/>
      <c r="N522" s="805"/>
      <c r="O522" s="805"/>
      <c r="P522" s="805"/>
      <c r="Q522" s="818"/>
      <c r="R522" s="818"/>
      <c r="S522" s="818"/>
      <c r="T522" s="805">
        <v>1</v>
      </c>
      <c r="U522" s="805"/>
      <c r="V522" s="805">
        <f t="shared" ref="V522" si="436">+ROUND(D522/15,0)-1</f>
        <v>26</v>
      </c>
      <c r="W522" s="805"/>
      <c r="X522" s="805"/>
      <c r="Y522" s="805"/>
      <c r="Z522" s="805">
        <f t="shared" ref="Z522" si="437">V522+Y522</f>
        <v>26</v>
      </c>
      <c r="AA522" s="818"/>
      <c r="AB522" s="821"/>
      <c r="AR522" s="802" t="str">
        <f t="shared" si="374"/>
        <v/>
      </c>
    </row>
    <row r="523" spans="1:46" ht="14.45" customHeight="1" x14ac:dyDescent="0.2">
      <c r="A523" s="815">
        <f>+SUBTOTAL(3,$B$13:B523)</f>
        <v>256</v>
      </c>
      <c r="B523" s="838" t="s">
        <v>568</v>
      </c>
      <c r="C523" s="838" t="s">
        <v>20</v>
      </c>
      <c r="D523" s="819"/>
      <c r="E523" s="821">
        <v>1</v>
      </c>
      <c r="F523" s="822" t="s">
        <v>2036</v>
      </c>
      <c r="G523" s="821" t="s">
        <v>1778</v>
      </c>
      <c r="H523" s="821" t="s">
        <v>439</v>
      </c>
      <c r="I523" s="821" t="s">
        <v>1779</v>
      </c>
      <c r="J523" s="821" t="s">
        <v>1778</v>
      </c>
      <c r="K523" s="821" t="s">
        <v>439</v>
      </c>
      <c r="L523" s="821" t="s">
        <v>1779</v>
      </c>
      <c r="M523" s="821">
        <v>1</v>
      </c>
      <c r="N523" s="821" t="s">
        <v>1780</v>
      </c>
      <c r="O523" s="821" t="s">
        <v>1781</v>
      </c>
      <c r="P523" s="821">
        <v>1</v>
      </c>
      <c r="Q523" s="821">
        <v>1</v>
      </c>
      <c r="R523" s="821">
        <v>1</v>
      </c>
      <c r="S523" s="821">
        <v>1</v>
      </c>
      <c r="T523" s="821"/>
      <c r="U523" s="821"/>
      <c r="V523" s="805"/>
      <c r="W523" s="805"/>
      <c r="X523" s="805"/>
      <c r="Y523" s="805"/>
      <c r="Z523" s="805"/>
      <c r="AA523" s="821"/>
      <c r="AB523" s="821"/>
      <c r="AC523" s="802"/>
      <c r="AD523" s="802"/>
      <c r="AE523" s="802"/>
      <c r="AF523" s="802"/>
      <c r="AG523" s="802"/>
      <c r="AH523" s="802"/>
      <c r="AI523" s="802"/>
      <c r="AJ523" s="802"/>
      <c r="AK523" s="802"/>
      <c r="AL523" s="802"/>
      <c r="AM523" s="802"/>
      <c r="AN523" s="802"/>
      <c r="AO523" s="802"/>
      <c r="AP523" s="802"/>
      <c r="AR523" s="802" t="str">
        <f t="shared" si="374"/>
        <v>DA</v>
      </c>
      <c r="AS523" s="802" t="str">
        <f>+RIGHT(C523,1)</f>
        <v>3</v>
      </c>
      <c r="AT523" s="802" t="str">
        <f t="shared" si="377"/>
        <v>DA+3</v>
      </c>
    </row>
    <row r="524" spans="1:46" ht="14.45" customHeight="1" x14ac:dyDescent="0.2">
      <c r="A524" s="815"/>
      <c r="B524" s="838"/>
      <c r="C524" s="838"/>
      <c r="D524" s="819">
        <v>427.8</v>
      </c>
      <c r="E524" s="818"/>
      <c r="F524" s="818"/>
      <c r="G524" s="818"/>
      <c r="H524" s="818"/>
      <c r="I524" s="818"/>
      <c r="J524" s="818"/>
      <c r="K524" s="818"/>
      <c r="L524" s="818"/>
      <c r="M524" s="818"/>
      <c r="N524" s="805"/>
      <c r="O524" s="805"/>
      <c r="P524" s="805"/>
      <c r="Q524" s="818"/>
      <c r="R524" s="818"/>
      <c r="S524" s="818"/>
      <c r="T524" s="805">
        <v>1</v>
      </c>
      <c r="U524" s="805"/>
      <c r="V524" s="805">
        <f t="shared" ref="V524" si="438">+ROUND(D524/15,0)-1</f>
        <v>28</v>
      </c>
      <c r="W524" s="805"/>
      <c r="X524" s="805"/>
      <c r="Y524" s="805"/>
      <c r="Z524" s="805">
        <f t="shared" ref="Z524" si="439">V524+Y524</f>
        <v>28</v>
      </c>
      <c r="AA524" s="818"/>
      <c r="AB524" s="821"/>
      <c r="AR524" s="802" t="str">
        <f t="shared" si="374"/>
        <v/>
      </c>
    </row>
    <row r="525" spans="1:46" ht="14.45" customHeight="1" x14ac:dyDescent="0.2">
      <c r="A525" s="815">
        <f>+SUBTOTAL(3,$B$13:B525)</f>
        <v>257</v>
      </c>
      <c r="B525" s="838" t="s">
        <v>217</v>
      </c>
      <c r="C525" s="838" t="s">
        <v>20</v>
      </c>
      <c r="D525" s="819"/>
      <c r="E525" s="821">
        <v>1</v>
      </c>
      <c r="F525" s="822" t="s">
        <v>2037</v>
      </c>
      <c r="G525" s="821" t="s">
        <v>1778</v>
      </c>
      <c r="H525" s="821" t="s">
        <v>439</v>
      </c>
      <c r="I525" s="821" t="s">
        <v>1779</v>
      </c>
      <c r="J525" s="821" t="s">
        <v>1778</v>
      </c>
      <c r="K525" s="821" t="s">
        <v>439</v>
      </c>
      <c r="L525" s="821" t="s">
        <v>1779</v>
      </c>
      <c r="M525" s="821">
        <v>1</v>
      </c>
      <c r="N525" s="821" t="s">
        <v>1780</v>
      </c>
      <c r="O525" s="821" t="s">
        <v>1781</v>
      </c>
      <c r="P525" s="821">
        <v>1</v>
      </c>
      <c r="Q525" s="821">
        <v>1</v>
      </c>
      <c r="R525" s="821">
        <v>1</v>
      </c>
      <c r="S525" s="821">
        <v>1</v>
      </c>
      <c r="T525" s="821"/>
      <c r="U525" s="821"/>
      <c r="V525" s="805"/>
      <c r="W525" s="805"/>
      <c r="X525" s="805"/>
      <c r="Y525" s="805"/>
      <c r="Z525" s="805"/>
      <c r="AA525" s="821"/>
      <c r="AB525" s="821"/>
      <c r="AC525" s="802"/>
      <c r="AD525" s="802"/>
      <c r="AE525" s="802"/>
      <c r="AF525" s="802"/>
      <c r="AG525" s="802"/>
      <c r="AH525" s="802"/>
      <c r="AI525" s="802"/>
      <c r="AJ525" s="802"/>
      <c r="AK525" s="802"/>
      <c r="AL525" s="802"/>
      <c r="AM525" s="802"/>
      <c r="AN525" s="802"/>
      <c r="AO525" s="802"/>
      <c r="AP525" s="802"/>
      <c r="AR525" s="802" t="str">
        <f t="shared" ref="AR525:AR588" si="440">+LEFT(C525,2)</f>
        <v>DA</v>
      </c>
      <c r="AS525" s="802" t="str">
        <f>+RIGHT(C525,1)</f>
        <v>3</v>
      </c>
      <c r="AT525" s="802" t="str">
        <f t="shared" si="377"/>
        <v>DA+3</v>
      </c>
    </row>
    <row r="526" spans="1:46" ht="14.45" customHeight="1" x14ac:dyDescent="0.2">
      <c r="A526" s="815"/>
      <c r="B526" s="838"/>
      <c r="C526" s="838"/>
      <c r="D526" s="819">
        <v>389.8</v>
      </c>
      <c r="E526" s="818"/>
      <c r="F526" s="818"/>
      <c r="G526" s="818"/>
      <c r="H526" s="818"/>
      <c r="I526" s="818"/>
      <c r="J526" s="818"/>
      <c r="K526" s="818"/>
      <c r="L526" s="818"/>
      <c r="M526" s="818"/>
      <c r="N526" s="805"/>
      <c r="O526" s="805"/>
      <c r="P526" s="805"/>
      <c r="Q526" s="818"/>
      <c r="R526" s="818"/>
      <c r="S526" s="818"/>
      <c r="T526" s="805">
        <v>1</v>
      </c>
      <c r="U526" s="805"/>
      <c r="V526" s="805">
        <f t="shared" ref="V526" si="441">+ROUND(D526/15,0)-1</f>
        <v>25</v>
      </c>
      <c r="W526" s="805"/>
      <c r="X526" s="805"/>
      <c r="Y526" s="805"/>
      <c r="Z526" s="805">
        <f t="shared" ref="Z526" si="442">V526+Y526</f>
        <v>25</v>
      </c>
      <c r="AA526" s="818"/>
      <c r="AB526" s="821"/>
      <c r="AR526" s="802" t="str">
        <f t="shared" si="440"/>
        <v/>
      </c>
    </row>
    <row r="527" spans="1:46" ht="14.45" customHeight="1" x14ac:dyDescent="0.2">
      <c r="A527" s="815">
        <f>+SUBTOTAL(3,$B$13:B527)</f>
        <v>258</v>
      </c>
      <c r="B527" s="838" t="s">
        <v>569</v>
      </c>
      <c r="C527" s="838" t="s">
        <v>20</v>
      </c>
      <c r="D527" s="819"/>
      <c r="E527" s="821">
        <v>1</v>
      </c>
      <c r="F527" s="822" t="s">
        <v>2038</v>
      </c>
      <c r="G527" s="821" t="s">
        <v>1778</v>
      </c>
      <c r="H527" s="821" t="s">
        <v>439</v>
      </c>
      <c r="I527" s="821" t="s">
        <v>1779</v>
      </c>
      <c r="J527" s="821" t="s">
        <v>1778</v>
      </c>
      <c r="K527" s="821" t="s">
        <v>439</v>
      </c>
      <c r="L527" s="821" t="s">
        <v>1779</v>
      </c>
      <c r="M527" s="821">
        <v>1</v>
      </c>
      <c r="N527" s="821" t="s">
        <v>1780</v>
      </c>
      <c r="O527" s="821" t="s">
        <v>1781</v>
      </c>
      <c r="P527" s="821">
        <v>1</v>
      </c>
      <c r="Q527" s="821">
        <v>1</v>
      </c>
      <c r="R527" s="821">
        <v>1</v>
      </c>
      <c r="S527" s="821">
        <v>1</v>
      </c>
      <c r="T527" s="821"/>
      <c r="U527" s="821"/>
      <c r="V527" s="805"/>
      <c r="W527" s="805"/>
      <c r="X527" s="805"/>
      <c r="Y527" s="805"/>
      <c r="Z527" s="805"/>
      <c r="AA527" s="821"/>
      <c r="AB527" s="821"/>
      <c r="AC527" s="802"/>
      <c r="AD527" s="802"/>
      <c r="AE527" s="802"/>
      <c r="AF527" s="802"/>
      <c r="AG527" s="802"/>
      <c r="AH527" s="802"/>
      <c r="AI527" s="802"/>
      <c r="AJ527" s="802"/>
      <c r="AK527" s="802"/>
      <c r="AL527" s="802"/>
      <c r="AM527" s="802"/>
      <c r="AN527" s="802"/>
      <c r="AO527" s="802"/>
      <c r="AP527" s="802"/>
      <c r="AR527" s="802" t="str">
        <f t="shared" si="440"/>
        <v>DA</v>
      </c>
      <c r="AS527" s="802" t="str">
        <f>+RIGHT(C527,1)</f>
        <v>3</v>
      </c>
      <c r="AT527" s="802" t="str">
        <f t="shared" ref="AT527:AT589" si="443">+CONCATENATE(AR527,"+",AS527)</f>
        <v>DA+3</v>
      </c>
    </row>
    <row r="528" spans="1:46" ht="24.6" customHeight="1" x14ac:dyDescent="0.2">
      <c r="A528" s="815"/>
      <c r="B528" s="838"/>
      <c r="C528" s="838"/>
      <c r="D528" s="819">
        <v>449.5</v>
      </c>
      <c r="E528" s="818"/>
      <c r="F528" s="818"/>
      <c r="G528" s="818"/>
      <c r="H528" s="818"/>
      <c r="I528" s="818"/>
      <c r="J528" s="818"/>
      <c r="K528" s="818"/>
      <c r="L528" s="818"/>
      <c r="M528" s="818"/>
      <c r="N528" s="805"/>
      <c r="O528" s="805"/>
      <c r="P528" s="805"/>
      <c r="Q528" s="818"/>
      <c r="R528" s="818"/>
      <c r="S528" s="818"/>
      <c r="T528" s="805">
        <v>1</v>
      </c>
      <c r="U528" s="805"/>
      <c r="V528" s="805">
        <f t="shared" ref="V528" si="444">+ROUND(D528/15,0)-1</f>
        <v>29</v>
      </c>
      <c r="W528" s="805"/>
      <c r="X528" s="805"/>
      <c r="Y528" s="805"/>
      <c r="Z528" s="805">
        <f t="shared" ref="Z528" si="445">V528+Y528</f>
        <v>29</v>
      </c>
      <c r="AA528" s="818"/>
      <c r="AB528" s="821"/>
      <c r="AR528" s="802" t="str">
        <f t="shared" si="440"/>
        <v/>
      </c>
    </row>
    <row r="529" spans="1:46" ht="14.45" customHeight="1" x14ac:dyDescent="0.2">
      <c r="A529" s="815">
        <f>+SUBTOTAL(3,$B$13:B529)</f>
        <v>259</v>
      </c>
      <c r="B529" s="838" t="s">
        <v>570</v>
      </c>
      <c r="C529" s="838" t="s">
        <v>233</v>
      </c>
      <c r="D529" s="819"/>
      <c r="E529" s="821">
        <v>1</v>
      </c>
      <c r="F529" s="822" t="s">
        <v>2039</v>
      </c>
      <c r="G529" s="821" t="s">
        <v>1778</v>
      </c>
      <c r="H529" s="821" t="s">
        <v>439</v>
      </c>
      <c r="I529" s="821" t="s">
        <v>1779</v>
      </c>
      <c r="J529" s="821" t="s">
        <v>1778</v>
      </c>
      <c r="K529" s="821" t="s">
        <v>439</v>
      </c>
      <c r="L529" s="821" t="s">
        <v>1779</v>
      </c>
      <c r="M529" s="821">
        <v>1</v>
      </c>
      <c r="N529" s="821" t="s">
        <v>1780</v>
      </c>
      <c r="O529" s="821" t="s">
        <v>1781</v>
      </c>
      <c r="P529" s="821">
        <v>1</v>
      </c>
      <c r="Q529" s="821">
        <v>1</v>
      </c>
      <c r="R529" s="821">
        <v>1</v>
      </c>
      <c r="S529" s="821">
        <v>1</v>
      </c>
      <c r="T529" s="821"/>
      <c r="U529" s="821"/>
      <c r="V529" s="805"/>
      <c r="W529" s="805"/>
      <c r="X529" s="805"/>
      <c r="Y529" s="805"/>
      <c r="Z529" s="805"/>
      <c r="AA529" s="821"/>
      <c r="AB529" s="821"/>
      <c r="AC529" s="802"/>
      <c r="AD529" s="802"/>
      <c r="AE529" s="802"/>
      <c r="AF529" s="802"/>
      <c r="AG529" s="802"/>
      <c r="AH529" s="802"/>
      <c r="AI529" s="802"/>
      <c r="AJ529" s="802"/>
      <c r="AK529" s="802"/>
      <c r="AL529" s="802"/>
      <c r="AM529" s="802"/>
      <c r="AN529" s="802"/>
      <c r="AO529" s="802"/>
      <c r="AP529" s="802"/>
      <c r="AR529" s="802" t="str">
        <f t="shared" si="440"/>
        <v>DA</v>
      </c>
      <c r="AS529" s="802" t="str">
        <f>+RIGHT(C529,1)</f>
        <v>9</v>
      </c>
      <c r="AT529" s="802" t="str">
        <f t="shared" si="443"/>
        <v>DA+9</v>
      </c>
    </row>
    <row r="530" spans="1:46" ht="14.45" customHeight="1" x14ac:dyDescent="0.2">
      <c r="A530" s="815"/>
      <c r="B530" s="838"/>
      <c r="C530" s="838"/>
      <c r="D530" s="819">
        <v>388</v>
      </c>
      <c r="E530" s="818"/>
      <c r="F530" s="818"/>
      <c r="G530" s="818"/>
      <c r="H530" s="818"/>
      <c r="I530" s="818"/>
      <c r="J530" s="818"/>
      <c r="K530" s="818"/>
      <c r="L530" s="818"/>
      <c r="M530" s="818"/>
      <c r="N530" s="805"/>
      <c r="O530" s="805"/>
      <c r="P530" s="805"/>
      <c r="Q530" s="818"/>
      <c r="R530" s="818"/>
      <c r="S530" s="818"/>
      <c r="T530" s="805">
        <v>1</v>
      </c>
      <c r="U530" s="805"/>
      <c r="V530" s="805">
        <f t="shared" ref="V530" si="446">+ROUND(D530/15,0)-1</f>
        <v>25</v>
      </c>
      <c r="W530" s="805"/>
      <c r="X530" s="805"/>
      <c r="Y530" s="805"/>
      <c r="Z530" s="805">
        <f t="shared" ref="Z530" si="447">V530+Y530</f>
        <v>25</v>
      </c>
      <c r="AA530" s="818"/>
      <c r="AB530" s="821"/>
      <c r="AR530" s="802" t="str">
        <f t="shared" si="440"/>
        <v/>
      </c>
    </row>
    <row r="531" spans="1:46" ht="14.45" customHeight="1" x14ac:dyDescent="0.2">
      <c r="A531" s="815">
        <f>+SUBTOTAL(3,$B$13:B531)</f>
        <v>260</v>
      </c>
      <c r="B531" s="838" t="s">
        <v>571</v>
      </c>
      <c r="C531" s="838" t="s">
        <v>233</v>
      </c>
      <c r="D531" s="819"/>
      <c r="E531" s="821">
        <v>1</v>
      </c>
      <c r="F531" s="822" t="s">
        <v>2040</v>
      </c>
      <c r="G531" s="821" t="s">
        <v>1778</v>
      </c>
      <c r="H531" s="821" t="s">
        <v>439</v>
      </c>
      <c r="I531" s="821" t="s">
        <v>1779</v>
      </c>
      <c r="J531" s="821" t="s">
        <v>1778</v>
      </c>
      <c r="K531" s="821" t="s">
        <v>439</v>
      </c>
      <c r="L531" s="821" t="s">
        <v>1779</v>
      </c>
      <c r="M531" s="821">
        <v>1</v>
      </c>
      <c r="N531" s="821" t="s">
        <v>1780</v>
      </c>
      <c r="O531" s="821" t="s">
        <v>1781</v>
      </c>
      <c r="P531" s="821">
        <v>1</v>
      </c>
      <c r="Q531" s="821">
        <v>1</v>
      </c>
      <c r="R531" s="821">
        <v>1</v>
      </c>
      <c r="S531" s="821">
        <v>1</v>
      </c>
      <c r="T531" s="821"/>
      <c r="U531" s="821"/>
      <c r="V531" s="805"/>
      <c r="W531" s="805"/>
      <c r="X531" s="805"/>
      <c r="Y531" s="805"/>
      <c r="Z531" s="805"/>
      <c r="AA531" s="821"/>
      <c r="AB531" s="821"/>
      <c r="AC531" s="802"/>
      <c r="AD531" s="802"/>
      <c r="AE531" s="802"/>
      <c r="AF531" s="802"/>
      <c r="AG531" s="802"/>
      <c r="AH531" s="802"/>
      <c r="AI531" s="802"/>
      <c r="AJ531" s="802"/>
      <c r="AK531" s="802"/>
      <c r="AL531" s="802"/>
      <c r="AM531" s="802"/>
      <c r="AN531" s="802"/>
      <c r="AO531" s="802"/>
      <c r="AP531" s="802"/>
      <c r="AR531" s="802" t="str">
        <f t="shared" si="440"/>
        <v>DA</v>
      </c>
      <c r="AS531" s="802" t="str">
        <f>+RIGHT(C531,1)</f>
        <v>9</v>
      </c>
      <c r="AT531" s="802" t="str">
        <f t="shared" si="443"/>
        <v>DA+9</v>
      </c>
    </row>
    <row r="532" spans="1:46" ht="14.45" customHeight="1" x14ac:dyDescent="0.2">
      <c r="A532" s="815"/>
      <c r="B532" s="838"/>
      <c r="C532" s="838"/>
      <c r="D532" s="819">
        <v>346.3</v>
      </c>
      <c r="E532" s="818"/>
      <c r="F532" s="818"/>
      <c r="G532" s="818"/>
      <c r="H532" s="818"/>
      <c r="I532" s="818"/>
      <c r="J532" s="818"/>
      <c r="K532" s="818"/>
      <c r="L532" s="818"/>
      <c r="M532" s="818"/>
      <c r="N532" s="805"/>
      <c r="O532" s="805"/>
      <c r="P532" s="805"/>
      <c r="Q532" s="818"/>
      <c r="R532" s="818"/>
      <c r="S532" s="818"/>
      <c r="T532" s="805">
        <v>1</v>
      </c>
      <c r="U532" s="805"/>
      <c r="V532" s="805">
        <f t="shared" ref="V532" si="448">+ROUND(D532/15,0)-1</f>
        <v>22</v>
      </c>
      <c r="W532" s="805"/>
      <c r="X532" s="805"/>
      <c r="Y532" s="805"/>
      <c r="Z532" s="805">
        <f t="shared" ref="Z532" si="449">V532+Y532</f>
        <v>22</v>
      </c>
      <c r="AA532" s="818"/>
      <c r="AB532" s="821"/>
      <c r="AR532" s="802" t="str">
        <f t="shared" si="440"/>
        <v/>
      </c>
    </row>
    <row r="533" spans="1:46" ht="14.45" customHeight="1" x14ac:dyDescent="0.2">
      <c r="A533" s="815">
        <f>+SUBTOTAL(3,$B$13:B533)</f>
        <v>261</v>
      </c>
      <c r="B533" s="838" t="s">
        <v>572</v>
      </c>
      <c r="C533" s="838" t="s">
        <v>20</v>
      </c>
      <c r="D533" s="819"/>
      <c r="E533" s="821">
        <v>1</v>
      </c>
      <c r="F533" s="822" t="s">
        <v>2041</v>
      </c>
      <c r="G533" s="821" t="s">
        <v>1778</v>
      </c>
      <c r="H533" s="821" t="s">
        <v>439</v>
      </c>
      <c r="I533" s="821" t="s">
        <v>1779</v>
      </c>
      <c r="J533" s="821" t="s">
        <v>1778</v>
      </c>
      <c r="K533" s="821" t="s">
        <v>439</v>
      </c>
      <c r="L533" s="821" t="s">
        <v>1779</v>
      </c>
      <c r="M533" s="821">
        <v>1</v>
      </c>
      <c r="N533" s="821" t="s">
        <v>1780</v>
      </c>
      <c r="O533" s="821" t="s">
        <v>1781</v>
      </c>
      <c r="P533" s="821">
        <v>1</v>
      </c>
      <c r="Q533" s="821">
        <v>1</v>
      </c>
      <c r="R533" s="821">
        <v>1</v>
      </c>
      <c r="S533" s="821">
        <v>1</v>
      </c>
      <c r="T533" s="821"/>
      <c r="U533" s="821"/>
      <c r="V533" s="805"/>
      <c r="W533" s="805"/>
      <c r="X533" s="805"/>
      <c r="Y533" s="805"/>
      <c r="Z533" s="805"/>
      <c r="AA533" s="821"/>
      <c r="AB533" s="821"/>
      <c r="AC533" s="802"/>
      <c r="AD533" s="802"/>
      <c r="AE533" s="802"/>
      <c r="AF533" s="802"/>
      <c r="AG533" s="802"/>
      <c r="AH533" s="802"/>
      <c r="AI533" s="802"/>
      <c r="AJ533" s="802"/>
      <c r="AK533" s="802"/>
      <c r="AL533" s="802"/>
      <c r="AM533" s="802"/>
      <c r="AN533" s="802"/>
      <c r="AO533" s="802"/>
      <c r="AP533" s="802"/>
      <c r="AR533" s="802" t="str">
        <f t="shared" si="440"/>
        <v>DA</v>
      </c>
      <c r="AS533" s="802" t="str">
        <f>+RIGHT(C533,1)</f>
        <v>3</v>
      </c>
      <c r="AT533" s="802" t="str">
        <f t="shared" si="443"/>
        <v>DA+3</v>
      </c>
    </row>
    <row r="534" spans="1:46" ht="14.45" customHeight="1" x14ac:dyDescent="0.2">
      <c r="A534" s="815"/>
      <c r="B534" s="838"/>
      <c r="C534" s="838"/>
      <c r="D534" s="819">
        <v>444.8</v>
      </c>
      <c r="E534" s="818"/>
      <c r="F534" s="818"/>
      <c r="G534" s="818"/>
      <c r="H534" s="818"/>
      <c r="I534" s="818"/>
      <c r="J534" s="818"/>
      <c r="K534" s="818"/>
      <c r="L534" s="818"/>
      <c r="M534" s="818"/>
      <c r="N534" s="805"/>
      <c r="O534" s="805"/>
      <c r="P534" s="805"/>
      <c r="Q534" s="818"/>
      <c r="R534" s="818"/>
      <c r="S534" s="818"/>
      <c r="T534" s="805">
        <v>1</v>
      </c>
      <c r="U534" s="805"/>
      <c r="V534" s="805">
        <f t="shared" ref="V534" si="450">+ROUND(D534/15,0)-1</f>
        <v>29</v>
      </c>
      <c r="W534" s="805"/>
      <c r="X534" s="805"/>
      <c r="Y534" s="805"/>
      <c r="Z534" s="805">
        <f t="shared" ref="Z534" si="451">V534+Y534</f>
        <v>29</v>
      </c>
      <c r="AA534" s="818"/>
      <c r="AB534" s="821"/>
      <c r="AR534" s="802" t="str">
        <f t="shared" si="440"/>
        <v/>
      </c>
    </row>
    <row r="535" spans="1:46" ht="14.45" customHeight="1" x14ac:dyDescent="0.2">
      <c r="A535" s="815">
        <f>+SUBTOTAL(3,$B$13:B535)</f>
        <v>262</v>
      </c>
      <c r="B535" s="838" t="s">
        <v>573</v>
      </c>
      <c r="C535" s="838" t="s">
        <v>20</v>
      </c>
      <c r="D535" s="819"/>
      <c r="E535" s="821">
        <v>1</v>
      </c>
      <c r="F535" s="822" t="s">
        <v>2042</v>
      </c>
      <c r="G535" s="821" t="s">
        <v>1778</v>
      </c>
      <c r="H535" s="821" t="s">
        <v>439</v>
      </c>
      <c r="I535" s="821" t="s">
        <v>1779</v>
      </c>
      <c r="J535" s="821" t="s">
        <v>1778</v>
      </c>
      <c r="K535" s="821" t="s">
        <v>439</v>
      </c>
      <c r="L535" s="821" t="s">
        <v>1779</v>
      </c>
      <c r="M535" s="821">
        <v>1</v>
      </c>
      <c r="N535" s="821" t="s">
        <v>1780</v>
      </c>
      <c r="O535" s="821" t="s">
        <v>1781</v>
      </c>
      <c r="P535" s="821">
        <v>1</v>
      </c>
      <c r="Q535" s="821">
        <v>1</v>
      </c>
      <c r="R535" s="821">
        <v>1</v>
      </c>
      <c r="S535" s="821">
        <v>1</v>
      </c>
      <c r="T535" s="821"/>
      <c r="U535" s="821"/>
      <c r="V535" s="805"/>
      <c r="W535" s="805"/>
      <c r="X535" s="805"/>
      <c r="Y535" s="805"/>
      <c r="Z535" s="805"/>
      <c r="AA535" s="821"/>
      <c r="AB535" s="821"/>
      <c r="AC535" s="802"/>
      <c r="AD535" s="802"/>
      <c r="AE535" s="802"/>
      <c r="AF535" s="802"/>
      <c r="AG535" s="802"/>
      <c r="AH535" s="802"/>
      <c r="AI535" s="802"/>
      <c r="AJ535" s="802"/>
      <c r="AK535" s="802"/>
      <c r="AL535" s="802"/>
      <c r="AM535" s="802"/>
      <c r="AN535" s="802"/>
      <c r="AO535" s="802"/>
      <c r="AP535" s="802"/>
      <c r="AR535" s="802" t="str">
        <f t="shared" si="440"/>
        <v>DA</v>
      </c>
      <c r="AS535" s="802" t="str">
        <f>+RIGHT(C535,1)</f>
        <v>3</v>
      </c>
      <c r="AT535" s="802" t="str">
        <f t="shared" si="443"/>
        <v>DA+3</v>
      </c>
    </row>
    <row r="536" spans="1:46" ht="14.45" customHeight="1" x14ac:dyDescent="0.2">
      <c r="A536" s="815"/>
      <c r="B536" s="838"/>
      <c r="C536" s="838"/>
      <c r="D536" s="819">
        <v>383.9</v>
      </c>
      <c r="E536" s="818"/>
      <c r="F536" s="818"/>
      <c r="G536" s="818"/>
      <c r="H536" s="818"/>
      <c r="I536" s="818"/>
      <c r="J536" s="818"/>
      <c r="K536" s="818"/>
      <c r="L536" s="818"/>
      <c r="M536" s="818"/>
      <c r="N536" s="805"/>
      <c r="O536" s="805"/>
      <c r="P536" s="805"/>
      <c r="Q536" s="818"/>
      <c r="R536" s="818"/>
      <c r="S536" s="818"/>
      <c r="T536" s="805">
        <v>1</v>
      </c>
      <c r="U536" s="805"/>
      <c r="V536" s="805">
        <f t="shared" ref="V536" si="452">+ROUND(D536/15,0)-1</f>
        <v>25</v>
      </c>
      <c r="W536" s="805"/>
      <c r="X536" s="805"/>
      <c r="Y536" s="805"/>
      <c r="Z536" s="805">
        <f t="shared" ref="Z536" si="453">V536+Y536</f>
        <v>25</v>
      </c>
      <c r="AA536" s="818"/>
      <c r="AB536" s="821"/>
      <c r="AR536" s="802" t="str">
        <f t="shared" si="440"/>
        <v/>
      </c>
    </row>
    <row r="537" spans="1:46" ht="14.45" customHeight="1" x14ac:dyDescent="0.2">
      <c r="A537" s="815">
        <f>+SUBTOTAL(3,$B$13:B537)</f>
        <v>263</v>
      </c>
      <c r="B537" s="816" t="s">
        <v>664</v>
      </c>
      <c r="C537" s="838" t="s">
        <v>243</v>
      </c>
      <c r="D537" s="819"/>
      <c r="E537" s="821">
        <v>1</v>
      </c>
      <c r="F537" s="822" t="s">
        <v>2043</v>
      </c>
      <c r="G537" s="821" t="s">
        <v>1778</v>
      </c>
      <c r="H537" s="821" t="s">
        <v>439</v>
      </c>
      <c r="I537" s="821" t="s">
        <v>1779</v>
      </c>
      <c r="J537" s="821" t="s">
        <v>1778</v>
      </c>
      <c r="K537" s="821" t="s">
        <v>439</v>
      </c>
      <c r="L537" s="821" t="s">
        <v>1779</v>
      </c>
      <c r="M537" s="821">
        <v>1</v>
      </c>
      <c r="N537" s="821" t="s">
        <v>1780</v>
      </c>
      <c r="O537" s="821" t="s">
        <v>1781</v>
      </c>
      <c r="P537" s="821">
        <v>1</v>
      </c>
      <c r="Q537" s="821">
        <v>1</v>
      </c>
      <c r="R537" s="821">
        <v>1</v>
      </c>
      <c r="S537" s="818"/>
      <c r="T537" s="821"/>
      <c r="U537" s="805"/>
      <c r="V537" s="805"/>
      <c r="W537" s="805"/>
      <c r="X537" s="805"/>
      <c r="Y537" s="805"/>
      <c r="Z537" s="805"/>
      <c r="AA537" s="818"/>
      <c r="AB537" s="821"/>
      <c r="AR537" s="802" t="str">
        <f t="shared" si="440"/>
        <v>DB</v>
      </c>
      <c r="AS537" s="802" t="str">
        <f>+RIGHT(C537,1)</f>
        <v>3</v>
      </c>
      <c r="AT537" s="802" t="str">
        <f t="shared" si="443"/>
        <v>DB+3</v>
      </c>
    </row>
    <row r="538" spans="1:46" ht="14.45" customHeight="1" x14ac:dyDescent="0.2">
      <c r="A538" s="815"/>
      <c r="B538" s="816"/>
      <c r="C538" s="838"/>
      <c r="D538" s="840">
        <v>384.3</v>
      </c>
      <c r="E538" s="818"/>
      <c r="F538" s="818"/>
      <c r="G538" s="818"/>
      <c r="H538" s="818"/>
      <c r="I538" s="818"/>
      <c r="J538" s="818"/>
      <c r="K538" s="818"/>
      <c r="L538" s="818"/>
      <c r="M538" s="818"/>
      <c r="N538" s="805"/>
      <c r="O538" s="805"/>
      <c r="P538" s="805"/>
      <c r="Q538" s="818"/>
      <c r="R538" s="818"/>
      <c r="S538" s="818"/>
      <c r="T538" s="805">
        <v>1</v>
      </c>
      <c r="U538" s="805"/>
      <c r="V538" s="805"/>
      <c r="W538" s="805"/>
      <c r="X538" s="805"/>
      <c r="Y538" s="805"/>
      <c r="Z538" s="805">
        <f t="shared" ref="Z538" si="454">V538+Y538</f>
        <v>0</v>
      </c>
      <c r="AA538" s="818"/>
      <c r="AB538" s="821"/>
      <c r="AR538" s="802" t="str">
        <f t="shared" si="440"/>
        <v/>
      </c>
    </row>
    <row r="539" spans="1:46" x14ac:dyDescent="0.2">
      <c r="A539" s="815">
        <f>+SUBTOTAL(3,$B$13:B539)</f>
        <v>264</v>
      </c>
      <c r="B539" s="805" t="s">
        <v>665</v>
      </c>
      <c r="C539" s="805" t="s">
        <v>231</v>
      </c>
      <c r="D539" s="841"/>
      <c r="E539" s="821">
        <v>1</v>
      </c>
      <c r="F539" s="822" t="s">
        <v>2044</v>
      </c>
      <c r="G539" s="821" t="s">
        <v>1778</v>
      </c>
      <c r="H539" s="821" t="s">
        <v>439</v>
      </c>
      <c r="I539" s="821" t="s">
        <v>1779</v>
      </c>
      <c r="J539" s="821" t="s">
        <v>1778</v>
      </c>
      <c r="K539" s="821" t="s">
        <v>439</v>
      </c>
      <c r="L539" s="821" t="s">
        <v>1779</v>
      </c>
      <c r="M539" s="821">
        <v>1</v>
      </c>
      <c r="N539" s="821" t="s">
        <v>1780</v>
      </c>
      <c r="O539" s="821" t="s">
        <v>1781</v>
      </c>
      <c r="P539" s="821">
        <v>1</v>
      </c>
      <c r="Q539" s="821">
        <v>1</v>
      </c>
      <c r="R539" s="821">
        <v>1</v>
      </c>
      <c r="S539" s="821">
        <v>1</v>
      </c>
      <c r="T539" s="821"/>
      <c r="U539" s="821"/>
      <c r="V539" s="805"/>
      <c r="W539" s="805"/>
      <c r="X539" s="805"/>
      <c r="Y539" s="805"/>
      <c r="Z539" s="805"/>
      <c r="AA539" s="821"/>
      <c r="AB539" s="821"/>
      <c r="AC539" s="802"/>
      <c r="AD539" s="802"/>
      <c r="AE539" s="802"/>
      <c r="AF539" s="802"/>
      <c r="AG539" s="802"/>
      <c r="AH539" s="802"/>
      <c r="AI539" s="802"/>
      <c r="AJ539" s="802"/>
      <c r="AK539" s="802"/>
      <c r="AL539" s="802"/>
      <c r="AM539" s="802"/>
      <c r="AN539" s="802"/>
      <c r="AO539" s="802"/>
      <c r="AP539" s="802"/>
      <c r="AR539" s="802" t="str">
        <f t="shared" si="440"/>
        <v>DA</v>
      </c>
      <c r="AS539" s="802" t="str">
        <f>+RIGHT(C539,1)</f>
        <v>0</v>
      </c>
      <c r="AT539" s="802" t="str">
        <f t="shared" si="443"/>
        <v>DA+0</v>
      </c>
    </row>
    <row r="540" spans="1:46" x14ac:dyDescent="0.2">
      <c r="A540" s="815"/>
      <c r="B540" s="805"/>
      <c r="C540" s="805"/>
      <c r="D540" s="841">
        <v>359</v>
      </c>
      <c r="E540" s="818"/>
      <c r="F540" s="818"/>
      <c r="G540" s="818"/>
      <c r="H540" s="818"/>
      <c r="I540" s="818"/>
      <c r="J540" s="818"/>
      <c r="K540" s="818"/>
      <c r="L540" s="818"/>
      <c r="M540" s="818"/>
      <c r="N540" s="805"/>
      <c r="O540" s="805"/>
      <c r="P540" s="805"/>
      <c r="Q540" s="818"/>
      <c r="R540" s="818"/>
      <c r="S540" s="818"/>
      <c r="T540" s="805">
        <v>1</v>
      </c>
      <c r="U540" s="805"/>
      <c r="V540" s="805"/>
      <c r="W540" s="805"/>
      <c r="X540" s="805"/>
      <c r="Y540" s="805"/>
      <c r="Z540" s="805">
        <f t="shared" ref="Z540" si="455">V540+Y540</f>
        <v>0</v>
      </c>
      <c r="AA540" s="818"/>
      <c r="AB540" s="821"/>
      <c r="AR540" s="802" t="str">
        <f t="shared" si="440"/>
        <v/>
      </c>
    </row>
    <row r="541" spans="1:46" x14ac:dyDescent="0.2">
      <c r="A541" s="815">
        <f>+SUBTOTAL(3,$B$13:B541)</f>
        <v>265</v>
      </c>
      <c r="B541" s="805" t="s">
        <v>666</v>
      </c>
      <c r="C541" s="805" t="s">
        <v>231</v>
      </c>
      <c r="D541" s="841"/>
      <c r="E541" s="821">
        <v>1</v>
      </c>
      <c r="F541" s="822" t="s">
        <v>2045</v>
      </c>
      <c r="G541" s="821" t="s">
        <v>1778</v>
      </c>
      <c r="H541" s="821" t="s">
        <v>439</v>
      </c>
      <c r="I541" s="821" t="s">
        <v>1779</v>
      </c>
      <c r="J541" s="821" t="s">
        <v>1778</v>
      </c>
      <c r="K541" s="821" t="s">
        <v>439</v>
      </c>
      <c r="L541" s="821" t="s">
        <v>1779</v>
      </c>
      <c r="M541" s="821">
        <v>1</v>
      </c>
      <c r="N541" s="821" t="s">
        <v>1780</v>
      </c>
      <c r="O541" s="821" t="s">
        <v>1781</v>
      </c>
      <c r="P541" s="821">
        <v>1</v>
      </c>
      <c r="Q541" s="821">
        <v>1</v>
      </c>
      <c r="R541" s="821">
        <v>1</v>
      </c>
      <c r="S541" s="821">
        <v>1</v>
      </c>
      <c r="T541" s="821"/>
      <c r="U541" s="821"/>
      <c r="V541" s="805"/>
      <c r="W541" s="805"/>
      <c r="X541" s="805"/>
      <c r="Y541" s="805"/>
      <c r="Z541" s="805"/>
      <c r="AA541" s="821"/>
      <c r="AB541" s="821"/>
      <c r="AC541" s="802"/>
      <c r="AD541" s="802"/>
      <c r="AE541" s="802"/>
      <c r="AF541" s="802"/>
      <c r="AG541" s="802"/>
      <c r="AH541" s="802"/>
      <c r="AI541" s="802"/>
      <c r="AJ541" s="802"/>
      <c r="AK541" s="802"/>
      <c r="AL541" s="802"/>
      <c r="AM541" s="802"/>
      <c r="AN541" s="802"/>
      <c r="AO541" s="802"/>
      <c r="AP541" s="802"/>
      <c r="AR541" s="802" t="str">
        <f t="shared" si="440"/>
        <v>DA</v>
      </c>
      <c r="AS541" s="802" t="str">
        <f>+RIGHT(C541,1)</f>
        <v>0</v>
      </c>
      <c r="AT541" s="802" t="str">
        <f t="shared" si="443"/>
        <v>DA+0</v>
      </c>
    </row>
    <row r="542" spans="1:46" x14ac:dyDescent="0.2">
      <c r="A542" s="815"/>
      <c r="B542" s="805"/>
      <c r="C542" s="805"/>
      <c r="D542" s="841">
        <v>334</v>
      </c>
      <c r="E542" s="818"/>
      <c r="F542" s="818"/>
      <c r="G542" s="818"/>
      <c r="H542" s="818"/>
      <c r="I542" s="818"/>
      <c r="J542" s="818"/>
      <c r="K542" s="818"/>
      <c r="L542" s="818"/>
      <c r="M542" s="818"/>
      <c r="N542" s="805"/>
      <c r="O542" s="805"/>
      <c r="P542" s="805"/>
      <c r="Q542" s="818"/>
      <c r="R542" s="818"/>
      <c r="S542" s="818"/>
      <c r="T542" s="805">
        <v>1</v>
      </c>
      <c r="U542" s="805"/>
      <c r="V542" s="805"/>
      <c r="W542" s="805"/>
      <c r="X542" s="805"/>
      <c r="Y542" s="805"/>
      <c r="Z542" s="805">
        <f t="shared" ref="Z542" si="456">V542+Y542</f>
        <v>0</v>
      </c>
      <c r="AA542" s="818"/>
      <c r="AB542" s="821"/>
      <c r="AR542" s="802" t="str">
        <f t="shared" si="440"/>
        <v/>
      </c>
    </row>
    <row r="543" spans="1:46" x14ac:dyDescent="0.2">
      <c r="A543" s="815">
        <f>+SUBTOTAL(3,$B$13:B543)</f>
        <v>266</v>
      </c>
      <c r="B543" s="805" t="s">
        <v>667</v>
      </c>
      <c r="C543" s="805" t="s">
        <v>231</v>
      </c>
      <c r="D543" s="841"/>
      <c r="E543" s="821">
        <v>1</v>
      </c>
      <c r="F543" s="822" t="s">
        <v>2046</v>
      </c>
      <c r="G543" s="821" t="s">
        <v>1778</v>
      </c>
      <c r="H543" s="821" t="s">
        <v>439</v>
      </c>
      <c r="I543" s="821" t="s">
        <v>1779</v>
      </c>
      <c r="J543" s="821" t="s">
        <v>1778</v>
      </c>
      <c r="K543" s="821" t="s">
        <v>439</v>
      </c>
      <c r="L543" s="821" t="s">
        <v>1779</v>
      </c>
      <c r="M543" s="821">
        <v>1</v>
      </c>
      <c r="N543" s="821" t="s">
        <v>1780</v>
      </c>
      <c r="O543" s="821" t="s">
        <v>1781</v>
      </c>
      <c r="P543" s="821">
        <v>1</v>
      </c>
      <c r="Q543" s="821">
        <v>1</v>
      </c>
      <c r="R543" s="821">
        <v>1</v>
      </c>
      <c r="S543" s="821">
        <v>1</v>
      </c>
      <c r="T543" s="821"/>
      <c r="U543" s="821"/>
      <c r="V543" s="805"/>
      <c r="W543" s="805"/>
      <c r="X543" s="805"/>
      <c r="Y543" s="805"/>
      <c r="Z543" s="805"/>
      <c r="AA543" s="821"/>
      <c r="AB543" s="821"/>
      <c r="AC543" s="802"/>
      <c r="AD543" s="802"/>
      <c r="AE543" s="802"/>
      <c r="AF543" s="802"/>
      <c r="AG543" s="802"/>
      <c r="AH543" s="802"/>
      <c r="AI543" s="802"/>
      <c r="AJ543" s="802"/>
      <c r="AK543" s="802"/>
      <c r="AL543" s="802"/>
      <c r="AM543" s="802"/>
      <c r="AN543" s="802"/>
      <c r="AO543" s="802"/>
      <c r="AP543" s="802"/>
      <c r="AR543" s="802" t="str">
        <f t="shared" si="440"/>
        <v>DA</v>
      </c>
      <c r="AS543" s="802" t="str">
        <f>+RIGHT(C543,1)</f>
        <v>0</v>
      </c>
      <c r="AT543" s="802" t="str">
        <f t="shared" si="443"/>
        <v>DA+0</v>
      </c>
    </row>
    <row r="544" spans="1:46" x14ac:dyDescent="0.2">
      <c r="A544" s="815"/>
      <c r="B544" s="805"/>
      <c r="C544" s="805"/>
      <c r="D544" s="841">
        <v>395</v>
      </c>
      <c r="E544" s="818"/>
      <c r="F544" s="818"/>
      <c r="G544" s="818"/>
      <c r="H544" s="818"/>
      <c r="I544" s="818"/>
      <c r="J544" s="818"/>
      <c r="K544" s="818"/>
      <c r="L544" s="818"/>
      <c r="M544" s="818"/>
      <c r="N544" s="805"/>
      <c r="O544" s="805"/>
      <c r="P544" s="805"/>
      <c r="Q544" s="818"/>
      <c r="R544" s="818"/>
      <c r="S544" s="818"/>
      <c r="T544" s="805">
        <v>1</v>
      </c>
      <c r="U544" s="805"/>
      <c r="V544" s="805"/>
      <c r="W544" s="805"/>
      <c r="X544" s="805"/>
      <c r="Y544" s="805"/>
      <c r="Z544" s="805">
        <f t="shared" ref="Z544" si="457">V544+Y544</f>
        <v>0</v>
      </c>
      <c r="AA544" s="818"/>
      <c r="AB544" s="821"/>
      <c r="AR544" s="802" t="str">
        <f t="shared" si="440"/>
        <v/>
      </c>
    </row>
    <row r="545" spans="1:46" x14ac:dyDescent="0.2">
      <c r="A545" s="815">
        <f>+SUBTOTAL(3,$B$13:B545)</f>
        <v>267</v>
      </c>
      <c r="B545" s="805" t="s">
        <v>668</v>
      </c>
      <c r="C545" s="805" t="s">
        <v>233</v>
      </c>
      <c r="D545" s="841"/>
      <c r="E545" s="821">
        <v>1</v>
      </c>
      <c r="F545" s="822" t="s">
        <v>2047</v>
      </c>
      <c r="G545" s="821" t="s">
        <v>1778</v>
      </c>
      <c r="H545" s="821" t="s">
        <v>439</v>
      </c>
      <c r="I545" s="821" t="s">
        <v>1779</v>
      </c>
      <c r="J545" s="821" t="s">
        <v>1778</v>
      </c>
      <c r="K545" s="821" t="s">
        <v>439</v>
      </c>
      <c r="L545" s="821" t="s">
        <v>1779</v>
      </c>
      <c r="M545" s="821">
        <v>1</v>
      </c>
      <c r="N545" s="821" t="s">
        <v>1780</v>
      </c>
      <c r="O545" s="821" t="s">
        <v>1781</v>
      </c>
      <c r="P545" s="821">
        <v>1</v>
      </c>
      <c r="Q545" s="821">
        <v>1</v>
      </c>
      <c r="R545" s="821">
        <v>1</v>
      </c>
      <c r="S545" s="821">
        <v>1</v>
      </c>
      <c r="T545" s="821"/>
      <c r="U545" s="821"/>
      <c r="V545" s="805"/>
      <c r="W545" s="805"/>
      <c r="X545" s="805"/>
      <c r="Y545" s="805"/>
      <c r="Z545" s="805"/>
      <c r="AA545" s="821"/>
      <c r="AB545" s="821"/>
      <c r="AC545" s="802"/>
      <c r="AD545" s="802"/>
      <c r="AE545" s="802"/>
      <c r="AF545" s="802"/>
      <c r="AG545" s="802"/>
      <c r="AH545" s="802"/>
      <c r="AI545" s="802"/>
      <c r="AJ545" s="802"/>
      <c r="AK545" s="802"/>
      <c r="AL545" s="802"/>
      <c r="AM545" s="802"/>
      <c r="AN545" s="802"/>
      <c r="AO545" s="802"/>
      <c r="AP545" s="802"/>
      <c r="AR545" s="802" t="str">
        <f t="shared" si="440"/>
        <v>DA</v>
      </c>
      <c r="AS545" s="802" t="str">
        <f>+RIGHT(C545,1)</f>
        <v>9</v>
      </c>
      <c r="AT545" s="802" t="str">
        <f t="shared" si="443"/>
        <v>DA+9</v>
      </c>
    </row>
    <row r="546" spans="1:46" x14ac:dyDescent="0.2">
      <c r="A546" s="815"/>
      <c r="B546" s="805"/>
      <c r="C546" s="805"/>
      <c r="D546" s="841">
        <v>355</v>
      </c>
      <c r="E546" s="818"/>
      <c r="F546" s="818"/>
      <c r="G546" s="818"/>
      <c r="H546" s="818"/>
      <c r="I546" s="818"/>
      <c r="J546" s="818"/>
      <c r="K546" s="818"/>
      <c r="L546" s="818"/>
      <c r="M546" s="818"/>
      <c r="N546" s="805"/>
      <c r="O546" s="805"/>
      <c r="P546" s="805"/>
      <c r="Q546" s="818"/>
      <c r="R546" s="818"/>
      <c r="S546" s="818"/>
      <c r="T546" s="805">
        <v>1</v>
      </c>
      <c r="U546" s="805"/>
      <c r="V546" s="805"/>
      <c r="W546" s="805"/>
      <c r="X546" s="805"/>
      <c r="Y546" s="805"/>
      <c r="Z546" s="805">
        <f t="shared" ref="Z546" si="458">V546+Y546</f>
        <v>0</v>
      </c>
      <c r="AA546" s="818"/>
      <c r="AB546" s="821"/>
      <c r="AR546" s="802" t="str">
        <f t="shared" si="440"/>
        <v/>
      </c>
    </row>
    <row r="547" spans="1:46" x14ac:dyDescent="0.2">
      <c r="A547" s="815">
        <f>+SUBTOTAL(3,$B$13:B547)</f>
        <v>268</v>
      </c>
      <c r="B547" s="805" t="s">
        <v>669</v>
      </c>
      <c r="C547" s="805" t="s">
        <v>233</v>
      </c>
      <c r="D547" s="841"/>
      <c r="E547" s="821">
        <v>1</v>
      </c>
      <c r="F547" s="822" t="s">
        <v>2048</v>
      </c>
      <c r="G547" s="821" t="s">
        <v>1778</v>
      </c>
      <c r="H547" s="821" t="s">
        <v>439</v>
      </c>
      <c r="I547" s="821" t="s">
        <v>1779</v>
      </c>
      <c r="J547" s="821" t="s">
        <v>1778</v>
      </c>
      <c r="K547" s="821" t="s">
        <v>439</v>
      </c>
      <c r="L547" s="821" t="s">
        <v>1779</v>
      </c>
      <c r="M547" s="821">
        <v>1</v>
      </c>
      <c r="N547" s="821" t="s">
        <v>1780</v>
      </c>
      <c r="O547" s="821" t="s">
        <v>1781</v>
      </c>
      <c r="P547" s="821">
        <v>1</v>
      </c>
      <c r="Q547" s="821">
        <v>1</v>
      </c>
      <c r="R547" s="821">
        <v>1</v>
      </c>
      <c r="S547" s="821">
        <v>1</v>
      </c>
      <c r="T547" s="821"/>
      <c r="U547" s="821"/>
      <c r="V547" s="805"/>
      <c r="W547" s="805"/>
      <c r="X547" s="805"/>
      <c r="Y547" s="805"/>
      <c r="Z547" s="805"/>
      <c r="AA547" s="821"/>
      <c r="AB547" s="821"/>
      <c r="AC547" s="802"/>
      <c r="AD547" s="802"/>
      <c r="AE547" s="802"/>
      <c r="AF547" s="802"/>
      <c r="AG547" s="802"/>
      <c r="AH547" s="802"/>
      <c r="AI547" s="802"/>
      <c r="AJ547" s="802"/>
      <c r="AK547" s="802"/>
      <c r="AL547" s="802"/>
      <c r="AM547" s="802"/>
      <c r="AN547" s="802"/>
      <c r="AO547" s="802"/>
      <c r="AP547" s="802"/>
      <c r="AR547" s="802" t="str">
        <f t="shared" si="440"/>
        <v>DA</v>
      </c>
      <c r="AS547" s="802" t="str">
        <f>+RIGHT(C547,1)</f>
        <v>9</v>
      </c>
      <c r="AT547" s="802" t="str">
        <f t="shared" si="443"/>
        <v>DA+9</v>
      </c>
    </row>
    <row r="548" spans="1:46" x14ac:dyDescent="0.2">
      <c r="A548" s="815"/>
      <c r="B548" s="805"/>
      <c r="C548" s="805"/>
      <c r="D548" s="841">
        <v>485</v>
      </c>
      <c r="E548" s="818"/>
      <c r="F548" s="818"/>
      <c r="G548" s="818"/>
      <c r="H548" s="818"/>
      <c r="I548" s="818"/>
      <c r="J548" s="818"/>
      <c r="K548" s="818"/>
      <c r="L548" s="818"/>
      <c r="M548" s="818"/>
      <c r="N548" s="805"/>
      <c r="O548" s="805"/>
      <c r="P548" s="805"/>
      <c r="Q548" s="818"/>
      <c r="R548" s="818"/>
      <c r="S548" s="818"/>
      <c r="T548" s="805">
        <v>1</v>
      </c>
      <c r="U548" s="805"/>
      <c r="V548" s="805"/>
      <c r="W548" s="805"/>
      <c r="X548" s="805"/>
      <c r="Y548" s="805"/>
      <c r="Z548" s="805">
        <f t="shared" ref="Z548" si="459">V548+Y548</f>
        <v>0</v>
      </c>
      <c r="AA548" s="818"/>
      <c r="AB548" s="821"/>
      <c r="AR548" s="802" t="str">
        <f t="shared" si="440"/>
        <v/>
      </c>
    </row>
    <row r="549" spans="1:46" x14ac:dyDescent="0.2">
      <c r="A549" s="815">
        <f>+SUBTOTAL(3,$B$13:B549)</f>
        <v>269</v>
      </c>
      <c r="B549" s="805" t="s">
        <v>670</v>
      </c>
      <c r="C549" s="805" t="s">
        <v>243</v>
      </c>
      <c r="D549" s="841"/>
      <c r="E549" s="821">
        <v>1</v>
      </c>
      <c r="F549" s="822" t="s">
        <v>2049</v>
      </c>
      <c r="G549" s="821" t="s">
        <v>1778</v>
      </c>
      <c r="H549" s="821" t="s">
        <v>439</v>
      </c>
      <c r="I549" s="821" t="s">
        <v>1779</v>
      </c>
      <c r="J549" s="821" t="s">
        <v>1778</v>
      </c>
      <c r="K549" s="821" t="s">
        <v>439</v>
      </c>
      <c r="L549" s="821" t="s">
        <v>1779</v>
      </c>
      <c r="M549" s="821">
        <v>1</v>
      </c>
      <c r="N549" s="821" t="s">
        <v>1780</v>
      </c>
      <c r="O549" s="821" t="s">
        <v>1781</v>
      </c>
      <c r="P549" s="821">
        <v>1</v>
      </c>
      <c r="Q549" s="821">
        <v>1</v>
      </c>
      <c r="R549" s="821">
        <v>1</v>
      </c>
      <c r="S549" s="818"/>
      <c r="T549" s="821"/>
      <c r="U549" s="805"/>
      <c r="V549" s="805"/>
      <c r="W549" s="805"/>
      <c r="X549" s="805"/>
      <c r="Y549" s="805"/>
      <c r="Z549" s="805"/>
      <c r="AA549" s="818"/>
      <c r="AB549" s="821"/>
      <c r="AR549" s="802" t="str">
        <f t="shared" si="440"/>
        <v>DB</v>
      </c>
      <c r="AS549" s="802" t="str">
        <f>+RIGHT(C549,1)</f>
        <v>3</v>
      </c>
      <c r="AT549" s="802" t="str">
        <f t="shared" si="443"/>
        <v>DB+3</v>
      </c>
    </row>
    <row r="550" spans="1:46" x14ac:dyDescent="0.2">
      <c r="A550" s="815"/>
      <c r="B550" s="805"/>
      <c r="C550" s="805"/>
      <c r="D550" s="841">
        <v>473</v>
      </c>
      <c r="E550" s="818"/>
      <c r="F550" s="818"/>
      <c r="G550" s="818"/>
      <c r="H550" s="818"/>
      <c r="I550" s="818"/>
      <c r="J550" s="818"/>
      <c r="K550" s="818"/>
      <c r="L550" s="818"/>
      <c r="M550" s="818"/>
      <c r="N550" s="805"/>
      <c r="O550" s="805"/>
      <c r="P550" s="805"/>
      <c r="Q550" s="818"/>
      <c r="R550" s="818"/>
      <c r="S550" s="818"/>
      <c r="T550" s="805">
        <v>1</v>
      </c>
      <c r="U550" s="805"/>
      <c r="V550" s="805"/>
      <c r="W550" s="805"/>
      <c r="X550" s="805"/>
      <c r="Y550" s="805"/>
      <c r="Z550" s="805">
        <f t="shared" ref="Z550" si="460">V550+Y550</f>
        <v>0</v>
      </c>
      <c r="AA550" s="818"/>
      <c r="AB550" s="821"/>
      <c r="AR550" s="802" t="str">
        <f t="shared" si="440"/>
        <v/>
      </c>
    </row>
    <row r="551" spans="1:46" x14ac:dyDescent="0.2">
      <c r="A551" s="815">
        <f>+SUBTOTAL(3,$B$13:B551)</f>
        <v>270</v>
      </c>
      <c r="B551" s="805" t="s">
        <v>671</v>
      </c>
      <c r="C551" s="805" t="s">
        <v>233</v>
      </c>
      <c r="D551" s="841"/>
      <c r="E551" s="821">
        <v>1</v>
      </c>
      <c r="F551" s="822" t="s">
        <v>2050</v>
      </c>
      <c r="G551" s="821" t="s">
        <v>1778</v>
      </c>
      <c r="H551" s="821" t="s">
        <v>439</v>
      </c>
      <c r="I551" s="821" t="s">
        <v>1779</v>
      </c>
      <c r="J551" s="821" t="s">
        <v>1778</v>
      </c>
      <c r="K551" s="821" t="s">
        <v>439</v>
      </c>
      <c r="L551" s="821" t="s">
        <v>1779</v>
      </c>
      <c r="M551" s="821">
        <v>1</v>
      </c>
      <c r="N551" s="821" t="s">
        <v>1780</v>
      </c>
      <c r="O551" s="821" t="s">
        <v>1781</v>
      </c>
      <c r="P551" s="821">
        <v>1</v>
      </c>
      <c r="Q551" s="821">
        <v>1</v>
      </c>
      <c r="R551" s="821">
        <v>1</v>
      </c>
      <c r="S551" s="821">
        <v>1</v>
      </c>
      <c r="T551" s="821"/>
      <c r="U551" s="821"/>
      <c r="V551" s="805"/>
      <c r="W551" s="805"/>
      <c r="X551" s="805"/>
      <c r="Y551" s="805"/>
      <c r="Z551" s="805"/>
      <c r="AA551" s="821"/>
      <c r="AB551" s="821"/>
      <c r="AC551" s="802"/>
      <c r="AD551" s="802"/>
      <c r="AE551" s="802"/>
      <c r="AF551" s="802"/>
      <c r="AG551" s="802"/>
      <c r="AH551" s="802"/>
      <c r="AI551" s="802"/>
      <c r="AJ551" s="802"/>
      <c r="AK551" s="802"/>
      <c r="AL551" s="802"/>
      <c r="AM551" s="802"/>
      <c r="AN551" s="802"/>
      <c r="AO551" s="802"/>
      <c r="AP551" s="802"/>
      <c r="AR551" s="802" t="str">
        <f t="shared" si="440"/>
        <v>DA</v>
      </c>
      <c r="AS551" s="802" t="str">
        <f>+RIGHT(C551,1)</f>
        <v>9</v>
      </c>
      <c r="AT551" s="802" t="str">
        <f t="shared" si="443"/>
        <v>DA+9</v>
      </c>
    </row>
    <row r="552" spans="1:46" x14ac:dyDescent="0.2">
      <c r="A552" s="815"/>
      <c r="B552" s="805"/>
      <c r="C552" s="805"/>
      <c r="D552" s="841">
        <v>367</v>
      </c>
      <c r="E552" s="818"/>
      <c r="F552" s="818"/>
      <c r="G552" s="818"/>
      <c r="H552" s="818"/>
      <c r="I552" s="818"/>
      <c r="J552" s="818"/>
      <c r="K552" s="818"/>
      <c r="L552" s="818"/>
      <c r="M552" s="818"/>
      <c r="N552" s="805"/>
      <c r="O552" s="805"/>
      <c r="P552" s="805"/>
      <c r="Q552" s="818"/>
      <c r="R552" s="818"/>
      <c r="S552" s="818"/>
      <c r="T552" s="805">
        <v>1</v>
      </c>
      <c r="U552" s="805"/>
      <c r="V552" s="805"/>
      <c r="W552" s="805"/>
      <c r="X552" s="805"/>
      <c r="Y552" s="805"/>
      <c r="Z552" s="805">
        <f t="shared" ref="Z552" si="461">V552+Y552</f>
        <v>0</v>
      </c>
      <c r="AA552" s="818"/>
      <c r="AB552" s="821"/>
      <c r="AR552" s="802" t="str">
        <f t="shared" si="440"/>
        <v/>
      </c>
    </row>
    <row r="553" spans="1:46" s="847" customFormat="1" x14ac:dyDescent="0.2">
      <c r="A553" s="842">
        <f>+SUBTOTAL(3,$B$13:B553)</f>
        <v>271</v>
      </c>
      <c r="B553" s="843" t="s">
        <v>672</v>
      </c>
      <c r="C553" s="843" t="s">
        <v>864</v>
      </c>
      <c r="D553" s="844"/>
      <c r="E553" s="845">
        <v>1</v>
      </c>
      <c r="F553" s="822" t="s">
        <v>2051</v>
      </c>
      <c r="G553" s="845" t="s">
        <v>1778</v>
      </c>
      <c r="H553" s="845" t="s">
        <v>439</v>
      </c>
      <c r="I553" s="845" t="s">
        <v>1779</v>
      </c>
      <c r="J553" s="845" t="s">
        <v>1778</v>
      </c>
      <c r="K553" s="845" t="s">
        <v>439</v>
      </c>
      <c r="L553" s="845" t="s">
        <v>1779</v>
      </c>
      <c r="M553" s="845">
        <v>1</v>
      </c>
      <c r="N553" s="845" t="s">
        <v>1780</v>
      </c>
      <c r="O553" s="845" t="s">
        <v>1781</v>
      </c>
      <c r="P553" s="845">
        <v>1</v>
      </c>
      <c r="Q553" s="845">
        <v>1</v>
      </c>
      <c r="R553" s="821">
        <v>1</v>
      </c>
      <c r="S553" s="846"/>
      <c r="T553" s="821"/>
      <c r="U553" s="843"/>
      <c r="V553" s="805"/>
      <c r="W553" s="805"/>
      <c r="X553" s="805"/>
      <c r="Y553" s="805"/>
      <c r="Z553" s="805"/>
      <c r="AA553" s="846"/>
      <c r="AB553" s="821"/>
      <c r="AR553" s="802" t="str">
        <f t="shared" si="440"/>
        <v>DC</v>
      </c>
      <c r="AS553" s="802" t="str">
        <f>+RIGHT(C553,1)</f>
        <v>0</v>
      </c>
      <c r="AT553" s="848" t="str">
        <f t="shared" si="443"/>
        <v>DC+0</v>
      </c>
    </row>
    <row r="554" spans="1:46" x14ac:dyDescent="0.2">
      <c r="A554" s="815"/>
      <c r="B554" s="805"/>
      <c r="C554" s="805"/>
      <c r="D554" s="841">
        <v>430</v>
      </c>
      <c r="E554" s="818"/>
      <c r="F554" s="818"/>
      <c r="G554" s="818"/>
      <c r="H554" s="818"/>
      <c r="I554" s="818"/>
      <c r="J554" s="818"/>
      <c r="K554" s="818"/>
      <c r="L554" s="818"/>
      <c r="M554" s="818"/>
      <c r="N554" s="805"/>
      <c r="O554" s="805"/>
      <c r="P554" s="805"/>
      <c r="Q554" s="818"/>
      <c r="R554" s="818"/>
      <c r="S554" s="818"/>
      <c r="T554" s="805">
        <v>1</v>
      </c>
      <c r="U554" s="805"/>
      <c r="V554" s="805"/>
      <c r="W554" s="805"/>
      <c r="X554" s="805"/>
      <c r="Y554" s="805"/>
      <c r="Z554" s="805">
        <f t="shared" ref="Z554" si="462">V554+Y554</f>
        <v>0</v>
      </c>
      <c r="AA554" s="818"/>
      <c r="AB554" s="821"/>
      <c r="AR554" s="802" t="str">
        <f t="shared" si="440"/>
        <v/>
      </c>
    </row>
    <row r="555" spans="1:46" x14ac:dyDescent="0.2">
      <c r="A555" s="815">
        <f>+SUBTOTAL(3,$B$13:B555)</f>
        <v>272</v>
      </c>
      <c r="B555" s="805" t="s">
        <v>673</v>
      </c>
      <c r="C555" s="805" t="s">
        <v>233</v>
      </c>
      <c r="D555" s="841"/>
      <c r="E555" s="821">
        <v>1</v>
      </c>
      <c r="F555" s="822" t="s">
        <v>2052</v>
      </c>
      <c r="G555" s="821" t="s">
        <v>1779</v>
      </c>
      <c r="H555" s="821" t="s">
        <v>1778</v>
      </c>
      <c r="I555" s="821" t="s">
        <v>439</v>
      </c>
      <c r="J555" s="821" t="s">
        <v>1779</v>
      </c>
      <c r="K555" s="821" t="s">
        <v>1778</v>
      </c>
      <c r="L555" s="821" t="s">
        <v>439</v>
      </c>
      <c r="M555" s="821">
        <v>1</v>
      </c>
      <c r="N555" s="821" t="s">
        <v>1780</v>
      </c>
      <c r="O555" s="821" t="s">
        <v>1781</v>
      </c>
      <c r="P555" s="821">
        <v>1</v>
      </c>
      <c r="Q555" s="821">
        <v>1</v>
      </c>
      <c r="R555" s="821">
        <v>1</v>
      </c>
      <c r="S555" s="821">
        <v>1</v>
      </c>
      <c r="T555" s="821"/>
      <c r="U555" s="821"/>
      <c r="V555" s="805"/>
      <c r="W555" s="805"/>
      <c r="X555" s="805"/>
      <c r="Y555" s="805"/>
      <c r="Z555" s="805"/>
      <c r="AA555" s="821"/>
      <c r="AB555" s="821"/>
      <c r="AC555" s="802"/>
      <c r="AD555" s="802"/>
      <c r="AE555" s="802"/>
      <c r="AF555" s="802"/>
      <c r="AG555" s="802"/>
      <c r="AH555" s="802"/>
      <c r="AI555" s="802"/>
      <c r="AJ555" s="802"/>
      <c r="AK555" s="802"/>
      <c r="AL555" s="802"/>
      <c r="AM555" s="802"/>
      <c r="AN555" s="802"/>
      <c r="AO555" s="802"/>
      <c r="AP555" s="802"/>
      <c r="AR555" s="802" t="str">
        <f t="shared" si="440"/>
        <v>DA</v>
      </c>
      <c r="AS555" s="802" t="str">
        <f>+RIGHT(C555,1)</f>
        <v>9</v>
      </c>
      <c r="AT555" s="802" t="str">
        <f t="shared" si="443"/>
        <v>DA+9</v>
      </c>
    </row>
    <row r="556" spans="1:46" x14ac:dyDescent="0.2">
      <c r="A556" s="815"/>
      <c r="B556" s="805"/>
      <c r="C556" s="805"/>
      <c r="D556" s="841">
        <v>365</v>
      </c>
      <c r="E556" s="818"/>
      <c r="F556" s="818"/>
      <c r="G556" s="818"/>
      <c r="H556" s="818"/>
      <c r="I556" s="818"/>
      <c r="J556" s="818"/>
      <c r="K556" s="818"/>
      <c r="L556" s="818"/>
      <c r="M556" s="818"/>
      <c r="N556" s="805"/>
      <c r="O556" s="805"/>
      <c r="P556" s="805"/>
      <c r="Q556" s="818"/>
      <c r="R556" s="818"/>
      <c r="S556" s="818"/>
      <c r="T556" s="805">
        <v>1</v>
      </c>
      <c r="U556" s="805"/>
      <c r="V556" s="805"/>
      <c r="W556" s="805"/>
      <c r="X556" s="805"/>
      <c r="Y556" s="805"/>
      <c r="Z556" s="805">
        <f t="shared" ref="Z556" si="463">V556+Y556</f>
        <v>0</v>
      </c>
      <c r="AA556" s="818"/>
      <c r="AB556" s="821"/>
      <c r="AR556" s="802" t="str">
        <f t="shared" si="440"/>
        <v/>
      </c>
    </row>
    <row r="557" spans="1:46" x14ac:dyDescent="0.2">
      <c r="A557" s="815">
        <f>+SUBTOTAL(3,$B$13:B557)</f>
        <v>273</v>
      </c>
      <c r="B557" s="805" t="s">
        <v>674</v>
      </c>
      <c r="C557" s="805" t="s">
        <v>240</v>
      </c>
      <c r="D557" s="841"/>
      <c r="E557" s="821">
        <v>1</v>
      </c>
      <c r="F557" s="822" t="s">
        <v>2053</v>
      </c>
      <c r="G557" s="821" t="s">
        <v>1779</v>
      </c>
      <c r="H557" s="821" t="s">
        <v>1778</v>
      </c>
      <c r="I557" s="821" t="s">
        <v>439</v>
      </c>
      <c r="J557" s="821" t="s">
        <v>1779</v>
      </c>
      <c r="K557" s="821" t="s">
        <v>1778</v>
      </c>
      <c r="L557" s="821" t="s">
        <v>439</v>
      </c>
      <c r="M557" s="821">
        <v>1</v>
      </c>
      <c r="N557" s="821" t="s">
        <v>1780</v>
      </c>
      <c r="O557" s="821" t="s">
        <v>1781</v>
      </c>
      <c r="P557" s="821">
        <v>1</v>
      </c>
      <c r="Q557" s="821">
        <v>1</v>
      </c>
      <c r="R557" s="821">
        <v>1</v>
      </c>
      <c r="S557" s="818"/>
      <c r="T557" s="821"/>
      <c r="U557" s="805"/>
      <c r="V557" s="805"/>
      <c r="W557" s="805"/>
      <c r="X557" s="805"/>
      <c r="Y557" s="805"/>
      <c r="Z557" s="805"/>
      <c r="AA557" s="818"/>
      <c r="AB557" s="821"/>
      <c r="AR557" s="802" t="str">
        <f t="shared" si="440"/>
        <v>DB</v>
      </c>
      <c r="AS557" s="802" t="str">
        <f>+RIGHT(C557,1)</f>
        <v>9</v>
      </c>
      <c r="AT557" s="802" t="str">
        <f t="shared" si="443"/>
        <v>DB+9</v>
      </c>
    </row>
    <row r="558" spans="1:46" x14ac:dyDescent="0.2">
      <c r="A558" s="815"/>
      <c r="B558" s="805"/>
      <c r="C558" s="805"/>
      <c r="D558" s="841">
        <v>428</v>
      </c>
      <c r="E558" s="818"/>
      <c r="F558" s="818"/>
      <c r="G558" s="818"/>
      <c r="H558" s="818"/>
      <c r="I558" s="818"/>
      <c r="J558" s="818"/>
      <c r="K558" s="818"/>
      <c r="L558" s="818"/>
      <c r="M558" s="818"/>
      <c r="N558" s="805"/>
      <c r="O558" s="805"/>
      <c r="P558" s="805"/>
      <c r="Q558" s="818"/>
      <c r="R558" s="818"/>
      <c r="S558" s="818"/>
      <c r="T558" s="805">
        <v>1</v>
      </c>
      <c r="U558" s="805"/>
      <c r="V558" s="805"/>
      <c r="W558" s="805"/>
      <c r="X558" s="805"/>
      <c r="Y558" s="805"/>
      <c r="Z558" s="805">
        <f t="shared" ref="Z558" si="464">V558+Y558</f>
        <v>0</v>
      </c>
      <c r="AA558" s="818"/>
      <c r="AB558" s="821"/>
      <c r="AR558" s="802" t="str">
        <f t="shared" si="440"/>
        <v/>
      </c>
    </row>
    <row r="559" spans="1:46" x14ac:dyDescent="0.2">
      <c r="A559" s="815">
        <f>+SUBTOTAL(3,$B$13:B559)</f>
        <v>274</v>
      </c>
      <c r="B559" s="805" t="s">
        <v>675</v>
      </c>
      <c r="C559" s="805" t="s">
        <v>231</v>
      </c>
      <c r="D559" s="841"/>
      <c r="E559" s="821">
        <v>1</v>
      </c>
      <c r="F559" s="822" t="s">
        <v>2054</v>
      </c>
      <c r="G559" s="821" t="s">
        <v>1779</v>
      </c>
      <c r="H559" s="821" t="s">
        <v>1778</v>
      </c>
      <c r="I559" s="821" t="s">
        <v>439</v>
      </c>
      <c r="J559" s="821" t="s">
        <v>1779</v>
      </c>
      <c r="K559" s="821" t="s">
        <v>1778</v>
      </c>
      <c r="L559" s="821" t="s">
        <v>439</v>
      </c>
      <c r="M559" s="821">
        <v>1</v>
      </c>
      <c r="N559" s="821" t="s">
        <v>1780</v>
      </c>
      <c r="O559" s="821" t="s">
        <v>1781</v>
      </c>
      <c r="P559" s="821">
        <v>1</v>
      </c>
      <c r="Q559" s="821">
        <v>1</v>
      </c>
      <c r="R559" s="821">
        <v>1</v>
      </c>
      <c r="S559" s="821">
        <v>1</v>
      </c>
      <c r="T559" s="821"/>
      <c r="U559" s="821"/>
      <c r="V559" s="805"/>
      <c r="W559" s="805"/>
      <c r="X559" s="805"/>
      <c r="Y559" s="805"/>
      <c r="Z559" s="805"/>
      <c r="AA559" s="821"/>
      <c r="AB559" s="821"/>
      <c r="AC559" s="802"/>
      <c r="AD559" s="802"/>
      <c r="AE559" s="802"/>
      <c r="AF559" s="802"/>
      <c r="AG559" s="802"/>
      <c r="AH559" s="802"/>
      <c r="AI559" s="802"/>
      <c r="AJ559" s="802"/>
      <c r="AK559" s="802"/>
      <c r="AL559" s="802"/>
      <c r="AM559" s="802"/>
      <c r="AN559" s="802"/>
      <c r="AO559" s="802"/>
      <c r="AP559" s="802"/>
      <c r="AR559" s="802" t="str">
        <f t="shared" si="440"/>
        <v>DA</v>
      </c>
      <c r="AS559" s="802" t="str">
        <f>+RIGHT(C559,1)</f>
        <v>0</v>
      </c>
      <c r="AT559" s="802" t="str">
        <f t="shared" si="443"/>
        <v>DA+0</v>
      </c>
    </row>
    <row r="560" spans="1:46" x14ac:dyDescent="0.2">
      <c r="A560" s="815"/>
      <c r="B560" s="805"/>
      <c r="C560" s="805"/>
      <c r="D560" s="841">
        <v>327.2</v>
      </c>
      <c r="E560" s="818"/>
      <c r="F560" s="818"/>
      <c r="G560" s="818"/>
      <c r="H560" s="818"/>
      <c r="I560" s="818"/>
      <c r="J560" s="818"/>
      <c r="K560" s="818"/>
      <c r="L560" s="818"/>
      <c r="M560" s="818"/>
      <c r="N560" s="805"/>
      <c r="O560" s="805"/>
      <c r="P560" s="805"/>
      <c r="Q560" s="818"/>
      <c r="R560" s="818"/>
      <c r="S560" s="818"/>
      <c r="T560" s="805">
        <v>1</v>
      </c>
      <c r="U560" s="805"/>
      <c r="V560" s="805"/>
      <c r="W560" s="805"/>
      <c r="X560" s="805"/>
      <c r="Y560" s="805"/>
      <c r="Z560" s="805">
        <f t="shared" ref="Z560" si="465">V560+Y560</f>
        <v>0</v>
      </c>
      <c r="AA560" s="818"/>
      <c r="AB560" s="821"/>
      <c r="AR560" s="802" t="str">
        <f t="shared" si="440"/>
        <v/>
      </c>
    </row>
    <row r="561" spans="1:46" x14ac:dyDescent="0.2">
      <c r="A561" s="815">
        <f>+SUBTOTAL(3,$B$13:B561)</f>
        <v>275</v>
      </c>
      <c r="B561" s="805" t="s">
        <v>676</v>
      </c>
      <c r="C561" s="805" t="s">
        <v>244</v>
      </c>
      <c r="D561" s="841"/>
      <c r="E561" s="821">
        <v>1</v>
      </c>
      <c r="F561" s="822" t="s">
        <v>2055</v>
      </c>
      <c r="G561" s="821" t="s">
        <v>1779</v>
      </c>
      <c r="H561" s="821" t="s">
        <v>1778</v>
      </c>
      <c r="I561" s="821" t="s">
        <v>439</v>
      </c>
      <c r="J561" s="821" t="s">
        <v>1779</v>
      </c>
      <c r="K561" s="821" t="s">
        <v>1778</v>
      </c>
      <c r="L561" s="821" t="s">
        <v>439</v>
      </c>
      <c r="M561" s="821">
        <v>1</v>
      </c>
      <c r="N561" s="821" t="s">
        <v>1780</v>
      </c>
      <c r="O561" s="821" t="s">
        <v>1781</v>
      </c>
      <c r="P561" s="821">
        <v>1</v>
      </c>
      <c r="Q561" s="821">
        <v>1</v>
      </c>
      <c r="R561" s="821">
        <v>1</v>
      </c>
      <c r="S561" s="818"/>
      <c r="T561" s="821"/>
      <c r="U561" s="805"/>
      <c r="V561" s="805"/>
      <c r="W561" s="805"/>
      <c r="X561" s="805"/>
      <c r="Y561" s="805"/>
      <c r="Z561" s="805"/>
      <c r="AA561" s="818"/>
      <c r="AB561" s="821"/>
      <c r="AR561" s="802" t="str">
        <f t="shared" si="440"/>
        <v>DC</v>
      </c>
      <c r="AS561" s="802" t="str">
        <f>+RIGHT(C561,1)</f>
        <v>0</v>
      </c>
      <c r="AT561" s="802" t="str">
        <f t="shared" si="443"/>
        <v>DC+0</v>
      </c>
    </row>
    <row r="562" spans="1:46" x14ac:dyDescent="0.2">
      <c r="A562" s="815"/>
      <c r="B562" s="805"/>
      <c r="C562" s="805"/>
      <c r="D562" s="841">
        <v>294.92</v>
      </c>
      <c r="E562" s="818"/>
      <c r="F562" s="818"/>
      <c r="G562" s="818"/>
      <c r="H562" s="818"/>
      <c r="I562" s="818"/>
      <c r="J562" s="818"/>
      <c r="K562" s="818"/>
      <c r="L562" s="818"/>
      <c r="M562" s="818"/>
      <c r="N562" s="805"/>
      <c r="O562" s="805"/>
      <c r="P562" s="805"/>
      <c r="Q562" s="818"/>
      <c r="R562" s="818"/>
      <c r="S562" s="818"/>
      <c r="T562" s="805">
        <v>1</v>
      </c>
      <c r="U562" s="805"/>
      <c r="V562" s="805"/>
      <c r="W562" s="805"/>
      <c r="X562" s="805"/>
      <c r="Y562" s="805"/>
      <c r="Z562" s="805">
        <f t="shared" ref="Z562" si="466">V562+Y562</f>
        <v>0</v>
      </c>
      <c r="AA562" s="818"/>
      <c r="AB562" s="821"/>
      <c r="AR562" s="802" t="str">
        <f t="shared" si="440"/>
        <v/>
      </c>
    </row>
    <row r="563" spans="1:46" x14ac:dyDescent="0.2">
      <c r="A563" s="815">
        <f>+SUBTOTAL(3,$B$13:B563)</f>
        <v>276</v>
      </c>
      <c r="B563" s="805" t="s">
        <v>677</v>
      </c>
      <c r="C563" s="805" t="s">
        <v>233</v>
      </c>
      <c r="D563" s="841"/>
      <c r="E563" s="821">
        <v>1</v>
      </c>
      <c r="F563" s="822" t="s">
        <v>2056</v>
      </c>
      <c r="G563" s="821" t="s">
        <v>1779</v>
      </c>
      <c r="H563" s="821" t="s">
        <v>1778</v>
      </c>
      <c r="I563" s="821" t="s">
        <v>439</v>
      </c>
      <c r="J563" s="821" t="s">
        <v>1779</v>
      </c>
      <c r="K563" s="821" t="s">
        <v>1778</v>
      </c>
      <c r="L563" s="821" t="s">
        <v>439</v>
      </c>
      <c r="M563" s="821">
        <v>1</v>
      </c>
      <c r="N563" s="821" t="s">
        <v>1780</v>
      </c>
      <c r="O563" s="821" t="s">
        <v>1781</v>
      </c>
      <c r="P563" s="821">
        <v>1</v>
      </c>
      <c r="Q563" s="821">
        <v>1</v>
      </c>
      <c r="R563" s="821">
        <v>1</v>
      </c>
      <c r="S563" s="821">
        <v>1</v>
      </c>
      <c r="T563" s="821"/>
      <c r="U563" s="821"/>
      <c r="V563" s="805"/>
      <c r="W563" s="805"/>
      <c r="X563" s="805"/>
      <c r="Y563" s="805"/>
      <c r="Z563" s="805"/>
      <c r="AA563" s="821"/>
      <c r="AB563" s="821"/>
      <c r="AC563" s="802"/>
      <c r="AD563" s="802"/>
      <c r="AE563" s="802"/>
      <c r="AF563" s="802"/>
      <c r="AG563" s="802"/>
      <c r="AH563" s="802"/>
      <c r="AI563" s="802"/>
      <c r="AJ563" s="802"/>
      <c r="AK563" s="802"/>
      <c r="AL563" s="802"/>
      <c r="AM563" s="802"/>
      <c r="AN563" s="802"/>
      <c r="AO563" s="802"/>
      <c r="AP563" s="802"/>
      <c r="AR563" s="802" t="str">
        <f t="shared" si="440"/>
        <v>DA</v>
      </c>
      <c r="AS563" s="802" t="str">
        <f>+RIGHT(C563,1)</f>
        <v>9</v>
      </c>
      <c r="AT563" s="802" t="str">
        <f t="shared" si="443"/>
        <v>DA+9</v>
      </c>
    </row>
    <row r="564" spans="1:46" x14ac:dyDescent="0.2">
      <c r="A564" s="815"/>
      <c r="B564" s="805"/>
      <c r="C564" s="805"/>
      <c r="D564" s="841">
        <v>406.54</v>
      </c>
      <c r="E564" s="818"/>
      <c r="F564" s="818"/>
      <c r="G564" s="818"/>
      <c r="H564" s="818"/>
      <c r="I564" s="818"/>
      <c r="J564" s="818"/>
      <c r="K564" s="818"/>
      <c r="L564" s="818"/>
      <c r="M564" s="818"/>
      <c r="N564" s="805"/>
      <c r="O564" s="805"/>
      <c r="P564" s="805"/>
      <c r="Q564" s="818"/>
      <c r="R564" s="818"/>
      <c r="S564" s="818"/>
      <c r="T564" s="805">
        <v>1</v>
      </c>
      <c r="U564" s="805"/>
      <c r="V564" s="805"/>
      <c r="W564" s="805"/>
      <c r="X564" s="805"/>
      <c r="Y564" s="805"/>
      <c r="Z564" s="805">
        <f t="shared" ref="Z564" si="467">V564+Y564</f>
        <v>0</v>
      </c>
      <c r="AA564" s="818"/>
      <c r="AB564" s="821"/>
      <c r="AR564" s="802" t="str">
        <f t="shared" si="440"/>
        <v/>
      </c>
    </row>
    <row r="565" spans="1:46" s="836" customFormat="1" x14ac:dyDescent="0.2">
      <c r="A565" s="829">
        <f>+SUBTOTAL(3,$B$13:B565)</f>
        <v>277</v>
      </c>
      <c r="B565" s="834" t="s">
        <v>89</v>
      </c>
      <c r="C565" s="834" t="s">
        <v>651</v>
      </c>
      <c r="D565" s="849"/>
      <c r="E565" s="831">
        <v>1</v>
      </c>
      <c r="F565" s="822" t="s">
        <v>2057</v>
      </c>
      <c r="G565" s="831" t="s">
        <v>1779</v>
      </c>
      <c r="H565" s="831" t="s">
        <v>1778</v>
      </c>
      <c r="I565" s="831" t="s">
        <v>439</v>
      </c>
      <c r="J565" s="831" t="s">
        <v>1779</v>
      </c>
      <c r="K565" s="831" t="s">
        <v>1778</v>
      </c>
      <c r="L565" s="831" t="s">
        <v>439</v>
      </c>
      <c r="M565" s="831">
        <v>1</v>
      </c>
      <c r="N565" s="831" t="s">
        <v>1780</v>
      </c>
      <c r="O565" s="831" t="s">
        <v>1781</v>
      </c>
      <c r="P565" s="831">
        <v>1</v>
      </c>
      <c r="Q565" s="831">
        <v>1</v>
      </c>
      <c r="R565" s="831">
        <v>1</v>
      </c>
      <c r="S565" s="833"/>
      <c r="T565" s="831"/>
      <c r="U565" s="835">
        <v>1</v>
      </c>
      <c r="V565" s="805"/>
      <c r="W565" s="805"/>
      <c r="X565" s="805"/>
      <c r="Y565" s="805"/>
      <c r="Z565" s="805"/>
      <c r="AA565" s="834">
        <v>1</v>
      </c>
      <c r="AB565" s="821">
        <f>+VLOOKUP(LEFT(C565,2),$AE$2:$AF$5,2,FALSE)</f>
        <v>9.2550000000000008</v>
      </c>
      <c r="AR565" s="837" t="str">
        <f t="shared" si="440"/>
        <v>DD</v>
      </c>
      <c r="AS565" s="837" t="str">
        <f>+RIGHT(C565,2)</f>
        <v>25</v>
      </c>
      <c r="AT565" s="837" t="str">
        <f t="shared" si="443"/>
        <v>DD+25</v>
      </c>
    </row>
    <row r="566" spans="1:46" x14ac:dyDescent="0.2">
      <c r="A566" s="815"/>
      <c r="B566" s="805"/>
      <c r="C566" s="805"/>
      <c r="D566" s="841">
        <v>199.08</v>
      </c>
      <c r="E566" s="818"/>
      <c r="F566" s="818"/>
      <c r="G566" s="818"/>
      <c r="H566" s="818"/>
      <c r="I566" s="818"/>
      <c r="J566" s="818"/>
      <c r="K566" s="818"/>
      <c r="L566" s="818"/>
      <c r="M566" s="818"/>
      <c r="N566" s="805"/>
      <c r="O566" s="805"/>
      <c r="P566" s="805"/>
      <c r="Q566" s="818"/>
      <c r="R566" s="818"/>
      <c r="S566" s="818"/>
      <c r="T566" s="805">
        <v>1</v>
      </c>
      <c r="U566" s="805"/>
      <c r="V566" s="805"/>
      <c r="W566" s="805"/>
      <c r="X566" s="805"/>
      <c r="Y566" s="805"/>
      <c r="Z566" s="805">
        <f t="shared" ref="Z566" si="468">V566+Y566</f>
        <v>0</v>
      </c>
      <c r="AA566" s="818"/>
      <c r="AB566" s="821"/>
      <c r="AR566" s="802" t="str">
        <f t="shared" si="440"/>
        <v/>
      </c>
    </row>
    <row r="567" spans="1:46" s="836" customFormat="1" x14ac:dyDescent="0.2">
      <c r="A567" s="829">
        <f>+SUBTOTAL(3,$B$13:B567)</f>
        <v>278</v>
      </c>
      <c r="B567" s="834" t="s">
        <v>90</v>
      </c>
      <c r="C567" s="834" t="s">
        <v>651</v>
      </c>
      <c r="D567" s="849"/>
      <c r="E567" s="831">
        <v>1</v>
      </c>
      <c r="F567" s="822" t="s">
        <v>2058</v>
      </c>
      <c r="G567" s="831" t="s">
        <v>1779</v>
      </c>
      <c r="H567" s="831" t="s">
        <v>1778</v>
      </c>
      <c r="I567" s="831" t="s">
        <v>439</v>
      </c>
      <c r="J567" s="831" t="s">
        <v>1779</v>
      </c>
      <c r="K567" s="831" t="s">
        <v>1778</v>
      </c>
      <c r="L567" s="831" t="s">
        <v>439</v>
      </c>
      <c r="M567" s="831">
        <v>1</v>
      </c>
      <c r="N567" s="831" t="s">
        <v>1780</v>
      </c>
      <c r="O567" s="831" t="s">
        <v>1781</v>
      </c>
      <c r="P567" s="831">
        <v>1</v>
      </c>
      <c r="Q567" s="831">
        <v>1</v>
      </c>
      <c r="R567" s="831">
        <v>1</v>
      </c>
      <c r="S567" s="833"/>
      <c r="T567" s="831"/>
      <c r="U567" s="835">
        <v>1</v>
      </c>
      <c r="V567" s="805"/>
      <c r="W567" s="805"/>
      <c r="X567" s="805"/>
      <c r="Y567" s="805"/>
      <c r="Z567" s="805"/>
      <c r="AA567" s="834">
        <v>1</v>
      </c>
      <c r="AB567" s="821">
        <f>+VLOOKUP(LEFT(C567,2),$AE$2:$AF$5,2,FALSE)</f>
        <v>9.2550000000000008</v>
      </c>
      <c r="AR567" s="837" t="str">
        <f t="shared" si="440"/>
        <v>DD</v>
      </c>
      <c r="AS567" s="837" t="str">
        <f>+RIGHT(C567,2)</f>
        <v>25</v>
      </c>
      <c r="AT567" s="837" t="str">
        <f t="shared" si="443"/>
        <v>DD+25</v>
      </c>
    </row>
    <row r="568" spans="1:46" x14ac:dyDescent="0.2">
      <c r="A568" s="815"/>
      <c r="B568" s="805"/>
      <c r="C568" s="805"/>
      <c r="D568" s="841">
        <v>441.2</v>
      </c>
      <c r="E568" s="818"/>
      <c r="F568" s="818"/>
      <c r="G568" s="818"/>
      <c r="H568" s="818"/>
      <c r="I568" s="818"/>
      <c r="J568" s="818"/>
      <c r="K568" s="818"/>
      <c r="L568" s="818"/>
      <c r="M568" s="818"/>
      <c r="N568" s="805"/>
      <c r="O568" s="805"/>
      <c r="P568" s="805"/>
      <c r="Q568" s="818"/>
      <c r="R568" s="818"/>
      <c r="S568" s="818"/>
      <c r="T568" s="805">
        <v>1</v>
      </c>
      <c r="U568" s="805"/>
      <c r="V568" s="805"/>
      <c r="W568" s="805"/>
      <c r="X568" s="805"/>
      <c r="Y568" s="805"/>
      <c r="Z568" s="805">
        <f t="shared" ref="Z568" si="469">V568+Y568</f>
        <v>0</v>
      </c>
      <c r="AA568" s="818"/>
      <c r="AB568" s="821"/>
      <c r="AR568" s="802" t="str">
        <f t="shared" si="440"/>
        <v/>
      </c>
    </row>
    <row r="569" spans="1:46" x14ac:dyDescent="0.2">
      <c r="A569" s="815">
        <f>+SUBTOTAL(3,$B$13:B569)</f>
        <v>279</v>
      </c>
      <c r="B569" s="805" t="s">
        <v>678</v>
      </c>
      <c r="C569" s="805" t="s">
        <v>20</v>
      </c>
      <c r="D569" s="841"/>
      <c r="E569" s="821">
        <v>1</v>
      </c>
      <c r="F569" s="822" t="s">
        <v>2059</v>
      </c>
      <c r="G569" s="821" t="s">
        <v>1779</v>
      </c>
      <c r="H569" s="821" t="s">
        <v>1778</v>
      </c>
      <c r="I569" s="821" t="s">
        <v>439</v>
      </c>
      <c r="J569" s="821" t="s">
        <v>1779</v>
      </c>
      <c r="K569" s="821" t="s">
        <v>1778</v>
      </c>
      <c r="L569" s="821" t="s">
        <v>439</v>
      </c>
      <c r="M569" s="821">
        <v>1</v>
      </c>
      <c r="N569" s="821" t="s">
        <v>1780</v>
      </c>
      <c r="O569" s="821" t="s">
        <v>1781</v>
      </c>
      <c r="P569" s="821">
        <v>1</v>
      </c>
      <c r="Q569" s="821">
        <v>1</v>
      </c>
      <c r="R569" s="821">
        <v>1</v>
      </c>
      <c r="S569" s="821">
        <v>1</v>
      </c>
      <c r="T569" s="821"/>
      <c r="U569" s="821"/>
      <c r="V569" s="805"/>
      <c r="W569" s="805"/>
      <c r="X569" s="805"/>
      <c r="Y569" s="805"/>
      <c r="Z569" s="805"/>
      <c r="AA569" s="821"/>
      <c r="AB569" s="821"/>
      <c r="AC569" s="802"/>
      <c r="AD569" s="802"/>
      <c r="AE569" s="802"/>
      <c r="AF569" s="802"/>
      <c r="AG569" s="802"/>
      <c r="AH569" s="802"/>
      <c r="AI569" s="802"/>
      <c r="AJ569" s="802"/>
      <c r="AK569" s="802"/>
      <c r="AL569" s="802"/>
      <c r="AM569" s="802"/>
      <c r="AN569" s="802"/>
      <c r="AO569" s="802"/>
      <c r="AP569" s="802"/>
      <c r="AR569" s="802" t="str">
        <f t="shared" si="440"/>
        <v>DA</v>
      </c>
      <c r="AS569" s="802" t="str">
        <f>+RIGHT(C569,1)</f>
        <v>3</v>
      </c>
      <c r="AT569" s="802" t="str">
        <f t="shared" si="443"/>
        <v>DA+3</v>
      </c>
    </row>
    <row r="570" spans="1:46" x14ac:dyDescent="0.2">
      <c r="A570" s="815"/>
      <c r="B570" s="805"/>
      <c r="C570" s="805"/>
      <c r="D570" s="841">
        <v>365.93</v>
      </c>
      <c r="E570" s="818"/>
      <c r="F570" s="818"/>
      <c r="G570" s="818"/>
      <c r="H570" s="818"/>
      <c r="I570" s="818"/>
      <c r="J570" s="818"/>
      <c r="K570" s="818"/>
      <c r="L570" s="818"/>
      <c r="M570" s="818"/>
      <c r="N570" s="805"/>
      <c r="O570" s="805"/>
      <c r="P570" s="805"/>
      <c r="Q570" s="818"/>
      <c r="R570" s="818"/>
      <c r="S570" s="818"/>
      <c r="T570" s="805">
        <v>1</v>
      </c>
      <c r="U570" s="805"/>
      <c r="V570" s="805"/>
      <c r="W570" s="805"/>
      <c r="X570" s="805"/>
      <c r="Y570" s="805"/>
      <c r="Z570" s="805">
        <f t="shared" ref="Z570" si="470">V570+Y570</f>
        <v>0</v>
      </c>
      <c r="AA570" s="818"/>
      <c r="AB570" s="821"/>
      <c r="AR570" s="802" t="str">
        <f t="shared" si="440"/>
        <v/>
      </c>
    </row>
    <row r="571" spans="1:46" x14ac:dyDescent="0.2">
      <c r="A571" s="815">
        <f>+SUBTOTAL(3,$B$13:B571)</f>
        <v>280</v>
      </c>
      <c r="B571" s="805" t="s">
        <v>679</v>
      </c>
      <c r="C571" s="805" t="s">
        <v>233</v>
      </c>
      <c r="D571" s="841"/>
      <c r="E571" s="821">
        <v>1</v>
      </c>
      <c r="F571" s="822" t="s">
        <v>2060</v>
      </c>
      <c r="G571" s="821" t="s">
        <v>1779</v>
      </c>
      <c r="H571" s="821" t="s">
        <v>1778</v>
      </c>
      <c r="I571" s="821" t="s">
        <v>439</v>
      </c>
      <c r="J571" s="821" t="s">
        <v>1779</v>
      </c>
      <c r="K571" s="821" t="s">
        <v>1778</v>
      </c>
      <c r="L571" s="821" t="s">
        <v>439</v>
      </c>
      <c r="M571" s="821">
        <v>1</v>
      </c>
      <c r="N571" s="821" t="s">
        <v>1780</v>
      </c>
      <c r="O571" s="821" t="s">
        <v>1781</v>
      </c>
      <c r="P571" s="821">
        <v>1</v>
      </c>
      <c r="Q571" s="821">
        <v>1</v>
      </c>
      <c r="R571" s="821">
        <v>1</v>
      </c>
      <c r="S571" s="821">
        <v>1</v>
      </c>
      <c r="T571" s="821"/>
      <c r="U571" s="821"/>
      <c r="V571" s="805"/>
      <c r="W571" s="805"/>
      <c r="X571" s="805"/>
      <c r="Y571" s="805"/>
      <c r="Z571" s="805"/>
      <c r="AA571" s="821"/>
      <c r="AB571" s="821"/>
      <c r="AC571" s="802"/>
      <c r="AD571" s="802"/>
      <c r="AE571" s="802"/>
      <c r="AF571" s="802"/>
      <c r="AG571" s="802"/>
      <c r="AH571" s="802"/>
      <c r="AI571" s="802"/>
      <c r="AJ571" s="802"/>
      <c r="AK571" s="802"/>
      <c r="AL571" s="802"/>
      <c r="AM571" s="802"/>
      <c r="AN571" s="802"/>
      <c r="AO571" s="802"/>
      <c r="AP571" s="802"/>
      <c r="AR571" s="802" t="str">
        <f t="shared" si="440"/>
        <v>DA</v>
      </c>
      <c r="AS571" s="802" t="str">
        <f>+RIGHT(C571,1)</f>
        <v>9</v>
      </c>
      <c r="AT571" s="802" t="str">
        <f t="shared" si="443"/>
        <v>DA+9</v>
      </c>
    </row>
    <row r="572" spans="1:46" x14ac:dyDescent="0.2">
      <c r="A572" s="815"/>
      <c r="B572" s="805"/>
      <c r="C572" s="805"/>
      <c r="D572" s="841">
        <v>417.4</v>
      </c>
      <c r="E572" s="818"/>
      <c r="F572" s="818"/>
      <c r="G572" s="818"/>
      <c r="H572" s="818"/>
      <c r="I572" s="818"/>
      <c r="J572" s="818"/>
      <c r="K572" s="818"/>
      <c r="L572" s="818"/>
      <c r="M572" s="818"/>
      <c r="N572" s="805"/>
      <c r="O572" s="805"/>
      <c r="P572" s="805"/>
      <c r="Q572" s="818"/>
      <c r="R572" s="818"/>
      <c r="S572" s="818"/>
      <c r="T572" s="805">
        <v>1</v>
      </c>
      <c r="U572" s="805"/>
      <c r="V572" s="805"/>
      <c r="W572" s="805"/>
      <c r="X572" s="805"/>
      <c r="Y572" s="805"/>
      <c r="Z572" s="805">
        <f t="shared" ref="Z572" si="471">V572+Y572</f>
        <v>0</v>
      </c>
      <c r="AA572" s="818"/>
      <c r="AB572" s="821"/>
      <c r="AR572" s="802" t="str">
        <f t="shared" si="440"/>
        <v/>
      </c>
    </row>
    <row r="573" spans="1:46" x14ac:dyDescent="0.2">
      <c r="A573" s="815">
        <f>+SUBTOTAL(3,$B$13:B573)</f>
        <v>281</v>
      </c>
      <c r="B573" s="805" t="s">
        <v>680</v>
      </c>
      <c r="C573" s="805" t="s">
        <v>233</v>
      </c>
      <c r="D573" s="841"/>
      <c r="E573" s="821">
        <v>1</v>
      </c>
      <c r="F573" s="822" t="s">
        <v>2061</v>
      </c>
      <c r="G573" s="821" t="s">
        <v>1779</v>
      </c>
      <c r="H573" s="821" t="s">
        <v>1778</v>
      </c>
      <c r="I573" s="821" t="s">
        <v>439</v>
      </c>
      <c r="J573" s="821" t="s">
        <v>1779</v>
      </c>
      <c r="K573" s="821" t="s">
        <v>1778</v>
      </c>
      <c r="L573" s="821" t="s">
        <v>439</v>
      </c>
      <c r="M573" s="821">
        <v>1</v>
      </c>
      <c r="N573" s="821" t="s">
        <v>1780</v>
      </c>
      <c r="O573" s="821" t="s">
        <v>1781</v>
      </c>
      <c r="P573" s="821">
        <v>1</v>
      </c>
      <c r="Q573" s="821">
        <v>1</v>
      </c>
      <c r="R573" s="821">
        <v>1</v>
      </c>
      <c r="S573" s="821">
        <v>1</v>
      </c>
      <c r="T573" s="821"/>
      <c r="U573" s="821"/>
      <c r="V573" s="805"/>
      <c r="W573" s="805"/>
      <c r="X573" s="805"/>
      <c r="Y573" s="805"/>
      <c r="Z573" s="805"/>
      <c r="AA573" s="821"/>
      <c r="AB573" s="821"/>
      <c r="AC573" s="802"/>
      <c r="AD573" s="802"/>
      <c r="AE573" s="802"/>
      <c r="AF573" s="802"/>
      <c r="AG573" s="802"/>
      <c r="AH573" s="802"/>
      <c r="AI573" s="802"/>
      <c r="AJ573" s="802"/>
      <c r="AK573" s="802"/>
      <c r="AL573" s="802"/>
      <c r="AM573" s="802"/>
      <c r="AN573" s="802"/>
      <c r="AO573" s="802"/>
      <c r="AP573" s="802"/>
      <c r="AR573" s="802" t="str">
        <f t="shared" si="440"/>
        <v>DA</v>
      </c>
      <c r="AS573" s="802" t="str">
        <f>+RIGHT(C573,1)</f>
        <v>9</v>
      </c>
      <c r="AT573" s="802" t="str">
        <f t="shared" si="443"/>
        <v>DA+9</v>
      </c>
    </row>
    <row r="574" spans="1:46" x14ac:dyDescent="0.2">
      <c r="A574" s="815"/>
      <c r="B574" s="805"/>
      <c r="C574" s="805"/>
      <c r="D574" s="841">
        <v>358.4</v>
      </c>
      <c r="E574" s="818"/>
      <c r="F574" s="818"/>
      <c r="G574" s="818"/>
      <c r="H574" s="818"/>
      <c r="I574" s="818"/>
      <c r="J574" s="818"/>
      <c r="K574" s="818"/>
      <c r="L574" s="818"/>
      <c r="M574" s="818"/>
      <c r="N574" s="805"/>
      <c r="O574" s="805"/>
      <c r="P574" s="805"/>
      <c r="Q574" s="818"/>
      <c r="R574" s="818"/>
      <c r="S574" s="818"/>
      <c r="T574" s="805">
        <v>1</v>
      </c>
      <c r="U574" s="805"/>
      <c r="V574" s="805"/>
      <c r="W574" s="805"/>
      <c r="X574" s="805"/>
      <c r="Y574" s="805"/>
      <c r="Z574" s="805">
        <f t="shared" ref="Z574" si="472">V574+Y574</f>
        <v>0</v>
      </c>
      <c r="AA574" s="818"/>
      <c r="AB574" s="821"/>
      <c r="AR574" s="802" t="str">
        <f t="shared" si="440"/>
        <v/>
      </c>
    </row>
    <row r="575" spans="1:46" x14ac:dyDescent="0.2">
      <c r="A575" s="815">
        <f>+SUBTOTAL(3,$B$13:B575)</f>
        <v>282</v>
      </c>
      <c r="B575" s="805" t="s">
        <v>681</v>
      </c>
      <c r="C575" s="805" t="s">
        <v>20</v>
      </c>
      <c r="D575" s="841"/>
      <c r="E575" s="821">
        <v>1</v>
      </c>
      <c r="F575" s="822" t="s">
        <v>2062</v>
      </c>
      <c r="G575" s="821" t="s">
        <v>1779</v>
      </c>
      <c r="H575" s="821" t="s">
        <v>1778</v>
      </c>
      <c r="I575" s="821" t="s">
        <v>439</v>
      </c>
      <c r="J575" s="821" t="s">
        <v>1779</v>
      </c>
      <c r="K575" s="821" t="s">
        <v>1778</v>
      </c>
      <c r="L575" s="821" t="s">
        <v>439</v>
      </c>
      <c r="M575" s="821">
        <v>1</v>
      </c>
      <c r="N575" s="821" t="s">
        <v>1780</v>
      </c>
      <c r="O575" s="821" t="s">
        <v>1781</v>
      </c>
      <c r="P575" s="821">
        <v>1</v>
      </c>
      <c r="Q575" s="821">
        <v>1</v>
      </c>
      <c r="R575" s="821">
        <v>1</v>
      </c>
      <c r="S575" s="821">
        <v>1</v>
      </c>
      <c r="T575" s="821"/>
      <c r="U575" s="821"/>
      <c r="V575" s="805"/>
      <c r="W575" s="805"/>
      <c r="X575" s="805"/>
      <c r="Y575" s="805"/>
      <c r="Z575" s="805"/>
      <c r="AA575" s="821"/>
      <c r="AB575" s="821"/>
      <c r="AC575" s="802"/>
      <c r="AD575" s="802"/>
      <c r="AE575" s="802"/>
      <c r="AF575" s="802"/>
      <c r="AG575" s="802"/>
      <c r="AH575" s="802"/>
      <c r="AI575" s="802"/>
      <c r="AJ575" s="802"/>
      <c r="AK575" s="802"/>
      <c r="AL575" s="802"/>
      <c r="AM575" s="802"/>
      <c r="AN575" s="802"/>
      <c r="AO575" s="802"/>
      <c r="AP575" s="802"/>
      <c r="AR575" s="802" t="str">
        <f t="shared" si="440"/>
        <v>DA</v>
      </c>
      <c r="AS575" s="802" t="str">
        <f>+RIGHT(C575,1)</f>
        <v>3</v>
      </c>
      <c r="AT575" s="802" t="str">
        <f t="shared" si="443"/>
        <v>DA+3</v>
      </c>
    </row>
    <row r="576" spans="1:46" x14ac:dyDescent="0.2">
      <c r="A576" s="815"/>
      <c r="B576" s="805"/>
      <c r="C576" s="805"/>
      <c r="D576" s="841">
        <v>461.2</v>
      </c>
      <c r="E576" s="818"/>
      <c r="F576" s="818"/>
      <c r="G576" s="818"/>
      <c r="H576" s="818"/>
      <c r="I576" s="818"/>
      <c r="J576" s="818"/>
      <c r="K576" s="818"/>
      <c r="L576" s="818"/>
      <c r="M576" s="818"/>
      <c r="N576" s="805"/>
      <c r="O576" s="805"/>
      <c r="P576" s="805"/>
      <c r="Q576" s="818"/>
      <c r="R576" s="818"/>
      <c r="S576" s="818"/>
      <c r="T576" s="805">
        <v>1</v>
      </c>
      <c r="U576" s="805"/>
      <c r="V576" s="805"/>
      <c r="W576" s="805"/>
      <c r="X576" s="805"/>
      <c r="Y576" s="805"/>
      <c r="Z576" s="805">
        <f t="shared" ref="Z576" si="473">V576+Y576</f>
        <v>0</v>
      </c>
      <c r="AA576" s="818"/>
      <c r="AB576" s="821"/>
      <c r="AR576" s="802" t="str">
        <f t="shared" si="440"/>
        <v/>
      </c>
    </row>
    <row r="577" spans="1:46" x14ac:dyDescent="0.2">
      <c r="A577" s="815">
        <f>+SUBTOTAL(3,$B$13:B577)</f>
        <v>283</v>
      </c>
      <c r="B577" s="805" t="s">
        <v>682</v>
      </c>
      <c r="C577" s="805" t="s">
        <v>231</v>
      </c>
      <c r="D577" s="841"/>
      <c r="E577" s="821">
        <v>1</v>
      </c>
      <c r="F577" s="822" t="s">
        <v>2063</v>
      </c>
      <c r="G577" s="821" t="s">
        <v>1779</v>
      </c>
      <c r="H577" s="821" t="s">
        <v>1778</v>
      </c>
      <c r="I577" s="821" t="s">
        <v>439</v>
      </c>
      <c r="J577" s="821" t="s">
        <v>1779</v>
      </c>
      <c r="K577" s="821" t="s">
        <v>1778</v>
      </c>
      <c r="L577" s="821" t="s">
        <v>439</v>
      </c>
      <c r="M577" s="821">
        <v>1</v>
      </c>
      <c r="N577" s="821" t="s">
        <v>1780</v>
      </c>
      <c r="O577" s="821" t="s">
        <v>1781</v>
      </c>
      <c r="P577" s="821">
        <v>1</v>
      </c>
      <c r="Q577" s="821">
        <v>1</v>
      </c>
      <c r="R577" s="821">
        <v>1</v>
      </c>
      <c r="S577" s="821">
        <v>1</v>
      </c>
      <c r="T577" s="821"/>
      <c r="U577" s="821"/>
      <c r="V577" s="805"/>
      <c r="W577" s="805"/>
      <c r="X577" s="805"/>
      <c r="Y577" s="805"/>
      <c r="Z577" s="805"/>
      <c r="AA577" s="821"/>
      <c r="AB577" s="821"/>
      <c r="AC577" s="802"/>
      <c r="AD577" s="802"/>
      <c r="AE577" s="802"/>
      <c r="AF577" s="802"/>
      <c r="AG577" s="802"/>
      <c r="AH577" s="802"/>
      <c r="AI577" s="802"/>
      <c r="AJ577" s="802"/>
      <c r="AK577" s="802"/>
      <c r="AL577" s="802"/>
      <c r="AM577" s="802"/>
      <c r="AN577" s="802"/>
      <c r="AO577" s="802"/>
      <c r="AP577" s="802"/>
      <c r="AR577" s="802" t="str">
        <f t="shared" si="440"/>
        <v>DA</v>
      </c>
      <c r="AS577" s="802" t="str">
        <f>+RIGHT(C577,1)</f>
        <v>0</v>
      </c>
      <c r="AT577" s="802" t="str">
        <f t="shared" si="443"/>
        <v>DA+0</v>
      </c>
    </row>
    <row r="578" spans="1:46" x14ac:dyDescent="0.2">
      <c r="A578" s="815"/>
      <c r="B578" s="805"/>
      <c r="C578" s="805"/>
      <c r="D578" s="841">
        <v>377.3</v>
      </c>
      <c r="E578" s="818"/>
      <c r="F578" s="818"/>
      <c r="G578" s="818"/>
      <c r="H578" s="818"/>
      <c r="I578" s="818"/>
      <c r="J578" s="818"/>
      <c r="K578" s="818"/>
      <c r="L578" s="818"/>
      <c r="M578" s="818"/>
      <c r="N578" s="805"/>
      <c r="O578" s="805"/>
      <c r="P578" s="805"/>
      <c r="Q578" s="818"/>
      <c r="R578" s="818"/>
      <c r="S578" s="818"/>
      <c r="T578" s="805">
        <v>1</v>
      </c>
      <c r="U578" s="805"/>
      <c r="V578" s="805"/>
      <c r="W578" s="805"/>
      <c r="X578" s="805"/>
      <c r="Y578" s="805"/>
      <c r="Z578" s="805">
        <f t="shared" ref="Z578" si="474">V578+Y578</f>
        <v>0</v>
      </c>
      <c r="AA578" s="818"/>
      <c r="AB578" s="821"/>
      <c r="AR578" s="802" t="str">
        <f t="shared" si="440"/>
        <v/>
      </c>
    </row>
    <row r="579" spans="1:46" x14ac:dyDescent="0.2">
      <c r="A579" s="815">
        <f>+SUBTOTAL(3,$B$13:B579)</f>
        <v>284</v>
      </c>
      <c r="B579" s="805" t="s">
        <v>683</v>
      </c>
      <c r="C579" s="805" t="s">
        <v>20</v>
      </c>
      <c r="D579" s="841"/>
      <c r="E579" s="821">
        <v>1</v>
      </c>
      <c r="F579" s="822" t="s">
        <v>2064</v>
      </c>
      <c r="G579" s="821" t="s">
        <v>1779</v>
      </c>
      <c r="H579" s="821" t="s">
        <v>1778</v>
      </c>
      <c r="I579" s="821" t="s">
        <v>439</v>
      </c>
      <c r="J579" s="821" t="s">
        <v>1779</v>
      </c>
      <c r="K579" s="821" t="s">
        <v>1778</v>
      </c>
      <c r="L579" s="821" t="s">
        <v>439</v>
      </c>
      <c r="M579" s="821">
        <v>1</v>
      </c>
      <c r="N579" s="821" t="s">
        <v>1780</v>
      </c>
      <c r="O579" s="821" t="s">
        <v>1781</v>
      </c>
      <c r="P579" s="821">
        <v>1</v>
      </c>
      <c r="Q579" s="821">
        <v>1</v>
      </c>
      <c r="R579" s="821">
        <v>1</v>
      </c>
      <c r="S579" s="821">
        <v>1</v>
      </c>
      <c r="T579" s="821"/>
      <c r="U579" s="821"/>
      <c r="V579" s="805"/>
      <c r="W579" s="805"/>
      <c r="X579" s="805"/>
      <c r="Y579" s="805"/>
      <c r="Z579" s="805"/>
      <c r="AA579" s="821"/>
      <c r="AB579" s="821"/>
      <c r="AC579" s="802"/>
      <c r="AD579" s="802"/>
      <c r="AE579" s="802"/>
      <c r="AF579" s="802"/>
      <c r="AG579" s="802"/>
      <c r="AH579" s="802"/>
      <c r="AI579" s="802"/>
      <c r="AJ579" s="802"/>
      <c r="AK579" s="802"/>
      <c r="AL579" s="802"/>
      <c r="AM579" s="802"/>
      <c r="AN579" s="802"/>
      <c r="AO579" s="802"/>
      <c r="AP579" s="802"/>
      <c r="AR579" s="802" t="str">
        <f t="shared" si="440"/>
        <v>DA</v>
      </c>
      <c r="AS579" s="802" t="str">
        <f>+RIGHT(C579,1)</f>
        <v>3</v>
      </c>
      <c r="AT579" s="802" t="str">
        <f t="shared" si="443"/>
        <v>DA+3</v>
      </c>
    </row>
    <row r="580" spans="1:46" x14ac:dyDescent="0.2">
      <c r="A580" s="815"/>
      <c r="B580" s="805"/>
      <c r="C580" s="805"/>
      <c r="D580" s="841">
        <v>431.5</v>
      </c>
      <c r="E580" s="818"/>
      <c r="F580" s="818"/>
      <c r="G580" s="818"/>
      <c r="H580" s="818"/>
      <c r="I580" s="818"/>
      <c r="J580" s="818"/>
      <c r="K580" s="818"/>
      <c r="L580" s="818"/>
      <c r="M580" s="818"/>
      <c r="N580" s="805"/>
      <c r="O580" s="805"/>
      <c r="P580" s="805"/>
      <c r="Q580" s="818"/>
      <c r="R580" s="818"/>
      <c r="S580" s="818"/>
      <c r="T580" s="805">
        <v>1</v>
      </c>
      <c r="U580" s="805"/>
      <c r="V580" s="805"/>
      <c r="W580" s="805"/>
      <c r="X580" s="805"/>
      <c r="Y580" s="805"/>
      <c r="Z580" s="805">
        <f t="shared" ref="Z580" si="475">V580+Y580</f>
        <v>0</v>
      </c>
      <c r="AA580" s="818"/>
      <c r="AB580" s="821"/>
      <c r="AR580" s="802" t="str">
        <f t="shared" si="440"/>
        <v/>
      </c>
    </row>
    <row r="581" spans="1:46" x14ac:dyDescent="0.2">
      <c r="A581" s="815">
        <f>+SUBTOTAL(3,$B$13:B581)</f>
        <v>285</v>
      </c>
      <c r="B581" s="805" t="s">
        <v>684</v>
      </c>
      <c r="C581" s="805" t="s">
        <v>20</v>
      </c>
      <c r="D581" s="841"/>
      <c r="E581" s="821">
        <v>1</v>
      </c>
      <c r="F581" s="822" t="s">
        <v>2065</v>
      </c>
      <c r="G581" s="821" t="s">
        <v>1779</v>
      </c>
      <c r="H581" s="821" t="s">
        <v>1778</v>
      </c>
      <c r="I581" s="821" t="s">
        <v>439</v>
      </c>
      <c r="J581" s="821" t="s">
        <v>1779</v>
      </c>
      <c r="K581" s="821" t="s">
        <v>1778</v>
      </c>
      <c r="L581" s="821" t="s">
        <v>439</v>
      </c>
      <c r="M581" s="821">
        <v>1</v>
      </c>
      <c r="N581" s="821" t="s">
        <v>1780</v>
      </c>
      <c r="O581" s="821" t="s">
        <v>1781</v>
      </c>
      <c r="P581" s="821">
        <v>1</v>
      </c>
      <c r="Q581" s="821">
        <v>1</v>
      </c>
      <c r="R581" s="821">
        <v>1</v>
      </c>
      <c r="S581" s="821">
        <v>1</v>
      </c>
      <c r="T581" s="821"/>
      <c r="U581" s="821"/>
      <c r="V581" s="805"/>
      <c r="W581" s="805"/>
      <c r="X581" s="805"/>
      <c r="Y581" s="805"/>
      <c r="Z581" s="805"/>
      <c r="AA581" s="821"/>
      <c r="AB581" s="821"/>
      <c r="AC581" s="802"/>
      <c r="AD581" s="802"/>
      <c r="AE581" s="802"/>
      <c r="AF581" s="802"/>
      <c r="AG581" s="802"/>
      <c r="AH581" s="802"/>
      <c r="AI581" s="802"/>
      <c r="AJ581" s="802"/>
      <c r="AK581" s="802"/>
      <c r="AL581" s="802"/>
      <c r="AM581" s="802"/>
      <c r="AN581" s="802"/>
      <c r="AO581" s="802"/>
      <c r="AP581" s="802"/>
      <c r="AR581" s="802" t="str">
        <f t="shared" si="440"/>
        <v>DA</v>
      </c>
      <c r="AS581" s="802" t="str">
        <f>+RIGHT(C581,1)</f>
        <v>3</v>
      </c>
      <c r="AT581" s="802" t="str">
        <f t="shared" si="443"/>
        <v>DA+3</v>
      </c>
    </row>
    <row r="582" spans="1:46" x14ac:dyDescent="0.2">
      <c r="A582" s="815"/>
      <c r="B582" s="805"/>
      <c r="C582" s="805"/>
      <c r="D582" s="841">
        <v>398.8</v>
      </c>
      <c r="E582" s="818"/>
      <c r="F582" s="818"/>
      <c r="G582" s="818"/>
      <c r="H582" s="818"/>
      <c r="I582" s="818"/>
      <c r="J582" s="818"/>
      <c r="K582" s="818"/>
      <c r="L582" s="818"/>
      <c r="M582" s="818"/>
      <c r="N582" s="805"/>
      <c r="O582" s="805"/>
      <c r="P582" s="805"/>
      <c r="Q582" s="818"/>
      <c r="R582" s="818"/>
      <c r="S582" s="818"/>
      <c r="T582" s="805">
        <v>1</v>
      </c>
      <c r="U582" s="805"/>
      <c r="V582" s="805"/>
      <c r="W582" s="805"/>
      <c r="X582" s="805"/>
      <c r="Y582" s="805"/>
      <c r="Z582" s="805">
        <f t="shared" ref="Z582" si="476">V582+Y582</f>
        <v>0</v>
      </c>
      <c r="AA582" s="818"/>
      <c r="AB582" s="821"/>
      <c r="AR582" s="802" t="str">
        <f t="shared" si="440"/>
        <v/>
      </c>
    </row>
    <row r="583" spans="1:46" x14ac:dyDescent="0.2">
      <c r="A583" s="815">
        <f>+SUBTOTAL(3,$B$13:B583)</f>
        <v>286</v>
      </c>
      <c r="B583" s="805" t="s">
        <v>685</v>
      </c>
      <c r="C583" s="805" t="s">
        <v>231</v>
      </c>
      <c r="D583" s="841"/>
      <c r="E583" s="821">
        <v>1</v>
      </c>
      <c r="F583" s="822" t="s">
        <v>2066</v>
      </c>
      <c r="G583" s="821" t="s">
        <v>1779</v>
      </c>
      <c r="H583" s="821" t="s">
        <v>1778</v>
      </c>
      <c r="I583" s="821" t="s">
        <v>439</v>
      </c>
      <c r="J583" s="821" t="s">
        <v>1779</v>
      </c>
      <c r="K583" s="821" t="s">
        <v>1778</v>
      </c>
      <c r="L583" s="821" t="s">
        <v>439</v>
      </c>
      <c r="M583" s="821">
        <v>1</v>
      </c>
      <c r="N583" s="821" t="s">
        <v>1780</v>
      </c>
      <c r="O583" s="821" t="s">
        <v>1781</v>
      </c>
      <c r="P583" s="821">
        <v>1</v>
      </c>
      <c r="Q583" s="821">
        <v>1</v>
      </c>
      <c r="R583" s="821">
        <v>1</v>
      </c>
      <c r="S583" s="821">
        <v>1</v>
      </c>
      <c r="T583" s="821"/>
      <c r="U583" s="821"/>
      <c r="V583" s="805"/>
      <c r="W583" s="805"/>
      <c r="X583" s="805"/>
      <c r="Y583" s="805"/>
      <c r="Z583" s="805"/>
      <c r="AA583" s="821"/>
      <c r="AB583" s="821"/>
      <c r="AC583" s="802"/>
      <c r="AD583" s="802"/>
      <c r="AE583" s="802"/>
      <c r="AF583" s="802"/>
      <c r="AG583" s="802"/>
      <c r="AH583" s="802"/>
      <c r="AI583" s="802"/>
      <c r="AJ583" s="802"/>
      <c r="AK583" s="802"/>
      <c r="AL583" s="802"/>
      <c r="AM583" s="802"/>
      <c r="AN583" s="802"/>
      <c r="AO583" s="802"/>
      <c r="AP583" s="802"/>
      <c r="AR583" s="802" t="str">
        <f t="shared" si="440"/>
        <v>DA</v>
      </c>
      <c r="AS583" s="802" t="str">
        <f>+RIGHT(C583,1)</f>
        <v>0</v>
      </c>
      <c r="AT583" s="802" t="str">
        <f t="shared" si="443"/>
        <v>DA+0</v>
      </c>
    </row>
    <row r="584" spans="1:46" x14ac:dyDescent="0.2">
      <c r="A584" s="815"/>
      <c r="B584" s="805"/>
      <c r="C584" s="805"/>
      <c r="D584" s="841">
        <v>405.9</v>
      </c>
      <c r="E584" s="818"/>
      <c r="F584" s="818"/>
      <c r="G584" s="818"/>
      <c r="H584" s="818"/>
      <c r="I584" s="818"/>
      <c r="J584" s="818"/>
      <c r="K584" s="818"/>
      <c r="L584" s="818"/>
      <c r="M584" s="818"/>
      <c r="N584" s="805"/>
      <c r="O584" s="805"/>
      <c r="P584" s="805"/>
      <c r="Q584" s="818"/>
      <c r="R584" s="818"/>
      <c r="S584" s="818"/>
      <c r="T584" s="805">
        <v>1</v>
      </c>
      <c r="U584" s="805"/>
      <c r="V584" s="805"/>
      <c r="W584" s="805"/>
      <c r="X584" s="805"/>
      <c r="Y584" s="805"/>
      <c r="Z584" s="805">
        <f t="shared" ref="Z584" si="477">V584+Y584</f>
        <v>0</v>
      </c>
      <c r="AA584" s="818"/>
      <c r="AB584" s="821"/>
      <c r="AR584" s="802" t="str">
        <f t="shared" si="440"/>
        <v/>
      </c>
    </row>
    <row r="585" spans="1:46" x14ac:dyDescent="0.2">
      <c r="A585" s="815">
        <f>+SUBTOTAL(3,$B$13:B585)</f>
        <v>287</v>
      </c>
      <c r="B585" s="805" t="s">
        <v>686</v>
      </c>
      <c r="C585" s="805" t="s">
        <v>20</v>
      </c>
      <c r="D585" s="841"/>
      <c r="E585" s="821">
        <v>1</v>
      </c>
      <c r="F585" s="822" t="s">
        <v>2067</v>
      </c>
      <c r="G585" s="821" t="s">
        <v>1779</v>
      </c>
      <c r="H585" s="821" t="s">
        <v>1778</v>
      </c>
      <c r="I585" s="821" t="s">
        <v>439</v>
      </c>
      <c r="J585" s="821" t="s">
        <v>1779</v>
      </c>
      <c r="K585" s="821" t="s">
        <v>1778</v>
      </c>
      <c r="L585" s="821" t="s">
        <v>439</v>
      </c>
      <c r="M585" s="821">
        <v>1</v>
      </c>
      <c r="N585" s="821" t="s">
        <v>1780</v>
      </c>
      <c r="O585" s="821" t="s">
        <v>1781</v>
      </c>
      <c r="P585" s="821">
        <v>1</v>
      </c>
      <c r="Q585" s="821">
        <v>1</v>
      </c>
      <c r="R585" s="821">
        <v>1</v>
      </c>
      <c r="S585" s="821">
        <v>1</v>
      </c>
      <c r="T585" s="821"/>
      <c r="U585" s="821"/>
      <c r="V585" s="805"/>
      <c r="W585" s="805"/>
      <c r="X585" s="805"/>
      <c r="Y585" s="805"/>
      <c r="Z585" s="805"/>
      <c r="AA585" s="821"/>
      <c r="AB585" s="821"/>
      <c r="AC585" s="802"/>
      <c r="AD585" s="802"/>
      <c r="AE585" s="802"/>
      <c r="AF585" s="802"/>
      <c r="AG585" s="802"/>
      <c r="AH585" s="802"/>
      <c r="AI585" s="802"/>
      <c r="AJ585" s="802"/>
      <c r="AK585" s="802"/>
      <c r="AL585" s="802"/>
      <c r="AM585" s="802"/>
      <c r="AN585" s="802"/>
      <c r="AO585" s="802"/>
      <c r="AP585" s="802"/>
      <c r="AR585" s="802" t="str">
        <f t="shared" si="440"/>
        <v>DA</v>
      </c>
      <c r="AS585" s="802" t="str">
        <f>+RIGHT(C585,1)</f>
        <v>3</v>
      </c>
      <c r="AT585" s="802" t="str">
        <f t="shared" si="443"/>
        <v>DA+3</v>
      </c>
    </row>
    <row r="586" spans="1:46" x14ac:dyDescent="0.2">
      <c r="A586" s="815"/>
      <c r="B586" s="805"/>
      <c r="C586" s="805"/>
      <c r="D586" s="841">
        <v>433.7</v>
      </c>
      <c r="E586" s="818"/>
      <c r="F586" s="818"/>
      <c r="G586" s="818"/>
      <c r="H586" s="818"/>
      <c r="I586" s="818"/>
      <c r="J586" s="818"/>
      <c r="K586" s="818"/>
      <c r="L586" s="818"/>
      <c r="M586" s="818"/>
      <c r="N586" s="805"/>
      <c r="O586" s="805"/>
      <c r="P586" s="805"/>
      <c r="Q586" s="818"/>
      <c r="R586" s="818"/>
      <c r="S586" s="818"/>
      <c r="T586" s="805">
        <v>1</v>
      </c>
      <c r="U586" s="805"/>
      <c r="V586" s="805"/>
      <c r="W586" s="805"/>
      <c r="X586" s="805"/>
      <c r="Y586" s="805"/>
      <c r="Z586" s="805">
        <f t="shared" ref="Z586" si="478">V586+Y586</f>
        <v>0</v>
      </c>
      <c r="AA586" s="818"/>
      <c r="AB586" s="821"/>
      <c r="AR586" s="802" t="str">
        <f t="shared" si="440"/>
        <v/>
      </c>
    </row>
    <row r="587" spans="1:46" x14ac:dyDescent="0.2">
      <c r="A587" s="815">
        <f>+SUBTOTAL(3,$B$13:B587)</f>
        <v>288</v>
      </c>
      <c r="B587" s="805" t="s">
        <v>687</v>
      </c>
      <c r="C587" s="805" t="s">
        <v>232</v>
      </c>
      <c r="D587" s="841"/>
      <c r="E587" s="821">
        <v>1</v>
      </c>
      <c r="F587" s="822" t="s">
        <v>2068</v>
      </c>
      <c r="G587" s="821" t="s">
        <v>1779</v>
      </c>
      <c r="H587" s="821" t="s">
        <v>1778</v>
      </c>
      <c r="I587" s="821" t="s">
        <v>439</v>
      </c>
      <c r="J587" s="821" t="s">
        <v>1779</v>
      </c>
      <c r="K587" s="821" t="s">
        <v>1778</v>
      </c>
      <c r="L587" s="821" t="s">
        <v>439</v>
      </c>
      <c r="M587" s="821">
        <v>1</v>
      </c>
      <c r="N587" s="821" t="s">
        <v>1780</v>
      </c>
      <c r="O587" s="821" t="s">
        <v>1781</v>
      </c>
      <c r="P587" s="821">
        <v>1</v>
      </c>
      <c r="Q587" s="821">
        <v>1</v>
      </c>
      <c r="R587" s="821">
        <v>1</v>
      </c>
      <c r="S587" s="821">
        <v>1</v>
      </c>
      <c r="T587" s="821"/>
      <c r="U587" s="821"/>
      <c r="V587" s="805"/>
      <c r="W587" s="805"/>
      <c r="X587" s="805"/>
      <c r="Y587" s="805"/>
      <c r="Z587" s="805"/>
      <c r="AA587" s="821"/>
      <c r="AB587" s="821"/>
      <c r="AC587" s="802"/>
      <c r="AD587" s="802"/>
      <c r="AE587" s="802"/>
      <c r="AF587" s="802"/>
      <c r="AG587" s="802"/>
      <c r="AH587" s="802"/>
      <c r="AI587" s="802"/>
      <c r="AJ587" s="802"/>
      <c r="AK587" s="802"/>
      <c r="AL587" s="802"/>
      <c r="AM587" s="802"/>
      <c r="AN587" s="802"/>
      <c r="AO587" s="802"/>
      <c r="AP587" s="802"/>
      <c r="AR587" s="802" t="str">
        <f t="shared" si="440"/>
        <v>DA</v>
      </c>
      <c r="AS587" s="802" t="str">
        <f>+RIGHT(C587,1)</f>
        <v>6</v>
      </c>
      <c r="AT587" s="802" t="str">
        <f t="shared" si="443"/>
        <v>DA+6</v>
      </c>
    </row>
    <row r="588" spans="1:46" x14ac:dyDescent="0.2">
      <c r="A588" s="815"/>
      <c r="B588" s="805"/>
      <c r="C588" s="805"/>
      <c r="D588" s="841">
        <v>386.2</v>
      </c>
      <c r="E588" s="818"/>
      <c r="F588" s="818"/>
      <c r="G588" s="818"/>
      <c r="H588" s="818"/>
      <c r="I588" s="818"/>
      <c r="J588" s="818"/>
      <c r="K588" s="818"/>
      <c r="L588" s="818"/>
      <c r="M588" s="818"/>
      <c r="N588" s="805"/>
      <c r="O588" s="805"/>
      <c r="P588" s="805"/>
      <c r="Q588" s="818"/>
      <c r="R588" s="818"/>
      <c r="S588" s="818"/>
      <c r="T588" s="805">
        <v>1</v>
      </c>
      <c r="U588" s="805"/>
      <c r="V588" s="805"/>
      <c r="W588" s="805"/>
      <c r="X588" s="805"/>
      <c r="Y588" s="805"/>
      <c r="Z588" s="805">
        <f t="shared" ref="Z588" si="479">V588+Y588</f>
        <v>0</v>
      </c>
      <c r="AA588" s="818"/>
      <c r="AB588" s="821"/>
      <c r="AR588" s="802" t="str">
        <f t="shared" si="440"/>
        <v/>
      </c>
    </row>
    <row r="589" spans="1:46" x14ac:dyDescent="0.2">
      <c r="A589" s="815">
        <f>+SUBTOTAL(3,$B$13:B589)</f>
        <v>289</v>
      </c>
      <c r="B589" s="805" t="s">
        <v>688</v>
      </c>
      <c r="C589" s="805" t="s">
        <v>244</v>
      </c>
      <c r="D589" s="841"/>
      <c r="E589" s="821">
        <v>1</v>
      </c>
      <c r="F589" s="822" t="s">
        <v>2069</v>
      </c>
      <c r="G589" s="821" t="s">
        <v>1779</v>
      </c>
      <c r="H589" s="821" t="s">
        <v>1778</v>
      </c>
      <c r="I589" s="821" t="s">
        <v>439</v>
      </c>
      <c r="J589" s="821" t="s">
        <v>1779</v>
      </c>
      <c r="K589" s="821" t="s">
        <v>1778</v>
      </c>
      <c r="L589" s="821" t="s">
        <v>439</v>
      </c>
      <c r="M589" s="821">
        <v>1</v>
      </c>
      <c r="N589" s="821" t="s">
        <v>1780</v>
      </c>
      <c r="O589" s="821" t="s">
        <v>1781</v>
      </c>
      <c r="P589" s="821">
        <v>1</v>
      </c>
      <c r="Q589" s="821">
        <v>1</v>
      </c>
      <c r="R589" s="821">
        <v>1</v>
      </c>
      <c r="S589" s="818"/>
      <c r="T589" s="821"/>
      <c r="U589" s="805"/>
      <c r="V589" s="805"/>
      <c r="W589" s="805"/>
      <c r="X589" s="805"/>
      <c r="Y589" s="805"/>
      <c r="Z589" s="805"/>
      <c r="AA589" s="818"/>
      <c r="AB589" s="821"/>
      <c r="AR589" s="802" t="str">
        <f t="shared" ref="AR589:AR652" si="480">+LEFT(C589,2)</f>
        <v>DC</v>
      </c>
      <c r="AS589" s="802" t="str">
        <f>+RIGHT(C589,1)</f>
        <v>0</v>
      </c>
      <c r="AT589" s="802" t="str">
        <f t="shared" si="443"/>
        <v>DC+0</v>
      </c>
    </row>
    <row r="590" spans="1:46" x14ac:dyDescent="0.2">
      <c r="A590" s="815"/>
      <c r="B590" s="805"/>
      <c r="C590" s="805"/>
      <c r="D590" s="841">
        <v>428.9</v>
      </c>
      <c r="E590" s="818"/>
      <c r="F590" s="818"/>
      <c r="G590" s="818"/>
      <c r="H590" s="818"/>
      <c r="I590" s="818"/>
      <c r="J590" s="818"/>
      <c r="K590" s="818"/>
      <c r="L590" s="818"/>
      <c r="M590" s="818"/>
      <c r="N590" s="805"/>
      <c r="O590" s="805"/>
      <c r="P590" s="805"/>
      <c r="Q590" s="818"/>
      <c r="R590" s="818"/>
      <c r="S590" s="818"/>
      <c r="T590" s="805">
        <v>1</v>
      </c>
      <c r="U590" s="805"/>
      <c r="V590" s="805"/>
      <c r="W590" s="805"/>
      <c r="X590" s="805"/>
      <c r="Y590" s="805"/>
      <c r="Z590" s="805">
        <f t="shared" ref="Z590" si="481">V590+Y590</f>
        <v>0</v>
      </c>
      <c r="AA590" s="818"/>
      <c r="AB590" s="821"/>
      <c r="AR590" s="802" t="str">
        <f t="shared" si="480"/>
        <v/>
      </c>
    </row>
    <row r="591" spans="1:46" x14ac:dyDescent="0.2">
      <c r="A591" s="815">
        <f>+SUBTOTAL(3,$B$13:B591)</f>
        <v>290</v>
      </c>
      <c r="B591" s="805" t="s">
        <v>689</v>
      </c>
      <c r="C591" s="805" t="s">
        <v>233</v>
      </c>
      <c r="D591" s="841"/>
      <c r="E591" s="821">
        <v>1</v>
      </c>
      <c r="F591" s="822" t="s">
        <v>2070</v>
      </c>
      <c r="G591" s="821" t="s">
        <v>1779</v>
      </c>
      <c r="H591" s="821" t="s">
        <v>1778</v>
      </c>
      <c r="I591" s="821" t="s">
        <v>439</v>
      </c>
      <c r="J591" s="821" t="s">
        <v>1779</v>
      </c>
      <c r="K591" s="821" t="s">
        <v>1778</v>
      </c>
      <c r="L591" s="821" t="s">
        <v>439</v>
      </c>
      <c r="M591" s="821">
        <v>1</v>
      </c>
      <c r="N591" s="821" t="s">
        <v>1780</v>
      </c>
      <c r="O591" s="821" t="s">
        <v>1781</v>
      </c>
      <c r="P591" s="821">
        <v>1</v>
      </c>
      <c r="Q591" s="821">
        <v>1</v>
      </c>
      <c r="R591" s="821">
        <v>1</v>
      </c>
      <c r="S591" s="821">
        <v>1</v>
      </c>
      <c r="T591" s="821"/>
      <c r="U591" s="821"/>
      <c r="V591" s="805"/>
      <c r="W591" s="805"/>
      <c r="X591" s="805"/>
      <c r="Y591" s="805"/>
      <c r="Z591" s="805"/>
      <c r="AA591" s="821"/>
      <c r="AB591" s="821"/>
      <c r="AC591" s="802"/>
      <c r="AD591" s="802"/>
      <c r="AE591" s="802"/>
      <c r="AF591" s="802"/>
      <c r="AG591" s="802"/>
      <c r="AH591" s="802"/>
      <c r="AI591" s="802"/>
      <c r="AJ591" s="802"/>
      <c r="AK591" s="802"/>
      <c r="AL591" s="802"/>
      <c r="AM591" s="802"/>
      <c r="AN591" s="802"/>
      <c r="AO591" s="802"/>
      <c r="AP591" s="802"/>
      <c r="AR591" s="802" t="str">
        <f t="shared" si="480"/>
        <v>DA</v>
      </c>
      <c r="AS591" s="802" t="str">
        <f>+RIGHT(C591,1)</f>
        <v>9</v>
      </c>
      <c r="AT591" s="802" t="str">
        <f t="shared" ref="AT591:AT653" si="482">+CONCATENATE(AR591,"+",AS591)</f>
        <v>DA+9</v>
      </c>
    </row>
    <row r="592" spans="1:46" x14ac:dyDescent="0.2">
      <c r="A592" s="815"/>
      <c r="B592" s="805"/>
      <c r="C592" s="805"/>
      <c r="D592" s="841">
        <v>402.9</v>
      </c>
      <c r="E592" s="818"/>
      <c r="F592" s="818"/>
      <c r="G592" s="818"/>
      <c r="H592" s="818"/>
      <c r="I592" s="818"/>
      <c r="J592" s="818"/>
      <c r="K592" s="818"/>
      <c r="L592" s="818"/>
      <c r="M592" s="818"/>
      <c r="N592" s="805"/>
      <c r="O592" s="805"/>
      <c r="P592" s="805"/>
      <c r="Q592" s="818"/>
      <c r="R592" s="818"/>
      <c r="S592" s="818"/>
      <c r="T592" s="805">
        <v>1</v>
      </c>
      <c r="U592" s="805"/>
      <c r="V592" s="805"/>
      <c r="W592" s="805"/>
      <c r="X592" s="805"/>
      <c r="Y592" s="805"/>
      <c r="Z592" s="805">
        <f t="shared" ref="Z592" si="483">V592+Y592</f>
        <v>0</v>
      </c>
      <c r="AA592" s="818"/>
      <c r="AB592" s="821"/>
      <c r="AR592" s="802" t="str">
        <f t="shared" si="480"/>
        <v/>
      </c>
    </row>
    <row r="593" spans="1:46" x14ac:dyDescent="0.2">
      <c r="A593" s="815">
        <f>+SUBTOTAL(3,$B$13:B593)</f>
        <v>291</v>
      </c>
      <c r="B593" s="805" t="s">
        <v>91</v>
      </c>
      <c r="C593" s="805" t="s">
        <v>865</v>
      </c>
      <c r="D593" s="841"/>
      <c r="E593" s="821">
        <v>1</v>
      </c>
      <c r="F593" s="822" t="s">
        <v>2071</v>
      </c>
      <c r="G593" s="821" t="s">
        <v>1779</v>
      </c>
      <c r="H593" s="821" t="s">
        <v>1778</v>
      </c>
      <c r="I593" s="821" t="s">
        <v>439</v>
      </c>
      <c r="J593" s="821" t="s">
        <v>1779</v>
      </c>
      <c r="K593" s="821" t="s">
        <v>1778</v>
      </c>
      <c r="L593" s="821" t="s">
        <v>439</v>
      </c>
      <c r="M593" s="821">
        <v>1</v>
      </c>
      <c r="N593" s="821" t="s">
        <v>1780</v>
      </c>
      <c r="O593" s="821" t="s">
        <v>1781</v>
      </c>
      <c r="P593" s="821">
        <v>1</v>
      </c>
      <c r="Q593" s="821">
        <v>1</v>
      </c>
      <c r="R593" s="821">
        <v>1</v>
      </c>
      <c r="S593" s="818"/>
      <c r="T593" s="821"/>
      <c r="U593" s="805"/>
      <c r="V593" s="805"/>
      <c r="W593" s="805"/>
      <c r="X593" s="805"/>
      <c r="Y593" s="805"/>
      <c r="Z593" s="805"/>
      <c r="AA593" s="818"/>
      <c r="AB593" s="821"/>
      <c r="AR593" s="802" t="str">
        <f t="shared" si="480"/>
        <v>DD</v>
      </c>
      <c r="AS593" s="802" t="str">
        <f>+RIGHT(C593,1)</f>
        <v>0</v>
      </c>
      <c r="AT593" s="802" t="str">
        <f t="shared" si="482"/>
        <v>DD+0</v>
      </c>
    </row>
    <row r="594" spans="1:46" x14ac:dyDescent="0.2">
      <c r="A594" s="815"/>
      <c r="B594" s="805"/>
      <c r="C594" s="805"/>
      <c r="D594" s="841">
        <v>379.1</v>
      </c>
      <c r="E594" s="818"/>
      <c r="F594" s="818"/>
      <c r="G594" s="818"/>
      <c r="H594" s="818"/>
      <c r="I594" s="818"/>
      <c r="J594" s="818"/>
      <c r="K594" s="818"/>
      <c r="L594" s="818"/>
      <c r="M594" s="818"/>
      <c r="N594" s="805"/>
      <c r="O594" s="805"/>
      <c r="P594" s="805"/>
      <c r="Q594" s="818"/>
      <c r="R594" s="818"/>
      <c r="S594" s="818"/>
      <c r="T594" s="805">
        <v>1</v>
      </c>
      <c r="U594" s="805"/>
      <c r="V594" s="805"/>
      <c r="W594" s="805"/>
      <c r="X594" s="805"/>
      <c r="Y594" s="805"/>
      <c r="Z594" s="805">
        <f t="shared" ref="Z594" si="484">V594+Y594</f>
        <v>0</v>
      </c>
      <c r="AA594" s="818"/>
      <c r="AB594" s="821"/>
      <c r="AR594" s="802" t="str">
        <f t="shared" si="480"/>
        <v/>
      </c>
    </row>
    <row r="595" spans="1:46" x14ac:dyDescent="0.2">
      <c r="A595" s="815">
        <f>+SUBTOTAL(3,$B$13:B595)</f>
        <v>292</v>
      </c>
      <c r="B595" s="805" t="s">
        <v>690</v>
      </c>
      <c r="C595" s="805" t="s">
        <v>231</v>
      </c>
      <c r="D595" s="841"/>
      <c r="E595" s="821">
        <v>1</v>
      </c>
      <c r="F595" s="822" t="s">
        <v>2072</v>
      </c>
      <c r="G595" s="821" t="s">
        <v>1779</v>
      </c>
      <c r="H595" s="821" t="s">
        <v>1778</v>
      </c>
      <c r="I595" s="821" t="s">
        <v>439</v>
      </c>
      <c r="J595" s="821" t="s">
        <v>1779</v>
      </c>
      <c r="K595" s="821" t="s">
        <v>1778</v>
      </c>
      <c r="L595" s="821" t="s">
        <v>439</v>
      </c>
      <c r="M595" s="821">
        <v>1</v>
      </c>
      <c r="N595" s="821" t="s">
        <v>1780</v>
      </c>
      <c r="O595" s="821" t="s">
        <v>1781</v>
      </c>
      <c r="P595" s="821">
        <v>1</v>
      </c>
      <c r="Q595" s="821">
        <v>1</v>
      </c>
      <c r="R595" s="821">
        <v>1</v>
      </c>
      <c r="S595" s="821">
        <v>1</v>
      </c>
      <c r="T595" s="821"/>
      <c r="U595" s="821"/>
      <c r="V595" s="805"/>
      <c r="W595" s="805"/>
      <c r="X595" s="805"/>
      <c r="Y595" s="805"/>
      <c r="Z595" s="805"/>
      <c r="AA595" s="821"/>
      <c r="AB595" s="821"/>
      <c r="AC595" s="802"/>
      <c r="AD595" s="802"/>
      <c r="AE595" s="802"/>
      <c r="AF595" s="802"/>
      <c r="AG595" s="802"/>
      <c r="AH595" s="802"/>
      <c r="AI595" s="802"/>
      <c r="AJ595" s="802"/>
      <c r="AK595" s="802"/>
      <c r="AL595" s="802"/>
      <c r="AM595" s="802"/>
      <c r="AN595" s="802"/>
      <c r="AO595" s="802"/>
      <c r="AP595" s="802"/>
      <c r="AR595" s="802" t="str">
        <f t="shared" si="480"/>
        <v>DA</v>
      </c>
      <c r="AS595" s="802" t="str">
        <f>+RIGHT(C595,1)</f>
        <v>0</v>
      </c>
      <c r="AT595" s="802" t="str">
        <f t="shared" si="482"/>
        <v>DA+0</v>
      </c>
    </row>
    <row r="596" spans="1:46" x14ac:dyDescent="0.2">
      <c r="A596" s="815"/>
      <c r="B596" s="805"/>
      <c r="C596" s="805"/>
      <c r="D596" s="841">
        <v>386.6</v>
      </c>
      <c r="E596" s="818"/>
      <c r="F596" s="818"/>
      <c r="G596" s="818"/>
      <c r="H596" s="818"/>
      <c r="I596" s="818"/>
      <c r="J596" s="818"/>
      <c r="K596" s="818"/>
      <c r="L596" s="818"/>
      <c r="M596" s="818"/>
      <c r="N596" s="805"/>
      <c r="O596" s="805"/>
      <c r="P596" s="805"/>
      <c r="Q596" s="818"/>
      <c r="R596" s="818"/>
      <c r="S596" s="818"/>
      <c r="T596" s="805">
        <v>1</v>
      </c>
      <c r="U596" s="805"/>
      <c r="V596" s="805"/>
      <c r="W596" s="805"/>
      <c r="X596" s="805"/>
      <c r="Y596" s="805"/>
      <c r="Z596" s="805">
        <f t="shared" ref="Z596" si="485">V596+Y596</f>
        <v>0</v>
      </c>
      <c r="AA596" s="818"/>
      <c r="AB596" s="821"/>
      <c r="AR596" s="802" t="str">
        <f t="shared" si="480"/>
        <v/>
      </c>
    </row>
    <row r="597" spans="1:46" x14ac:dyDescent="0.2">
      <c r="A597" s="815">
        <f>+SUBTOTAL(3,$B$13:B597)</f>
        <v>293</v>
      </c>
      <c r="B597" s="805" t="s">
        <v>691</v>
      </c>
      <c r="C597" s="805" t="s">
        <v>20</v>
      </c>
      <c r="D597" s="841"/>
      <c r="E597" s="821">
        <v>1</v>
      </c>
      <c r="F597" s="822" t="s">
        <v>2073</v>
      </c>
      <c r="G597" s="821" t="s">
        <v>1779</v>
      </c>
      <c r="H597" s="821" t="s">
        <v>1778</v>
      </c>
      <c r="I597" s="821" t="s">
        <v>439</v>
      </c>
      <c r="J597" s="821" t="s">
        <v>1779</v>
      </c>
      <c r="K597" s="821" t="s">
        <v>1778</v>
      </c>
      <c r="L597" s="821" t="s">
        <v>439</v>
      </c>
      <c r="M597" s="821">
        <v>1</v>
      </c>
      <c r="N597" s="821" t="s">
        <v>1780</v>
      </c>
      <c r="O597" s="821" t="s">
        <v>1781</v>
      </c>
      <c r="P597" s="821">
        <v>1</v>
      </c>
      <c r="Q597" s="821">
        <v>1</v>
      </c>
      <c r="R597" s="821">
        <v>1</v>
      </c>
      <c r="S597" s="821">
        <v>1</v>
      </c>
      <c r="T597" s="821"/>
      <c r="U597" s="821"/>
      <c r="V597" s="805"/>
      <c r="W597" s="805"/>
      <c r="X597" s="805"/>
      <c r="Y597" s="805"/>
      <c r="Z597" s="805"/>
      <c r="AA597" s="821"/>
      <c r="AB597" s="821"/>
      <c r="AC597" s="802"/>
      <c r="AD597" s="802"/>
      <c r="AE597" s="802"/>
      <c r="AF597" s="802"/>
      <c r="AG597" s="802"/>
      <c r="AH597" s="802"/>
      <c r="AI597" s="802"/>
      <c r="AJ597" s="802"/>
      <c r="AK597" s="802"/>
      <c r="AL597" s="802"/>
      <c r="AM597" s="802"/>
      <c r="AN597" s="802"/>
      <c r="AO597" s="802"/>
      <c r="AP597" s="802"/>
      <c r="AR597" s="802" t="str">
        <f t="shared" si="480"/>
        <v>DA</v>
      </c>
      <c r="AS597" s="802" t="str">
        <f>+RIGHT(C597,1)</f>
        <v>3</v>
      </c>
      <c r="AT597" s="802" t="str">
        <f t="shared" si="482"/>
        <v>DA+3</v>
      </c>
    </row>
    <row r="598" spans="1:46" x14ac:dyDescent="0.2">
      <c r="A598" s="815"/>
      <c r="B598" s="805"/>
      <c r="C598" s="805"/>
      <c r="D598" s="841">
        <v>390</v>
      </c>
      <c r="E598" s="818"/>
      <c r="F598" s="818"/>
      <c r="G598" s="818"/>
      <c r="H598" s="818"/>
      <c r="I598" s="818"/>
      <c r="J598" s="818"/>
      <c r="K598" s="818"/>
      <c r="L598" s="818"/>
      <c r="M598" s="818"/>
      <c r="N598" s="805"/>
      <c r="O598" s="805"/>
      <c r="P598" s="805"/>
      <c r="Q598" s="818"/>
      <c r="R598" s="818"/>
      <c r="S598" s="818"/>
      <c r="T598" s="805">
        <v>1</v>
      </c>
      <c r="U598" s="805"/>
      <c r="V598" s="805"/>
      <c r="W598" s="805"/>
      <c r="X598" s="805"/>
      <c r="Y598" s="805"/>
      <c r="Z598" s="805">
        <f t="shared" ref="Z598" si="486">V598+Y598</f>
        <v>0</v>
      </c>
      <c r="AA598" s="818"/>
      <c r="AB598" s="821"/>
      <c r="AR598" s="802" t="str">
        <f t="shared" si="480"/>
        <v/>
      </c>
    </row>
    <row r="599" spans="1:46" x14ac:dyDescent="0.2">
      <c r="A599" s="815">
        <f>+SUBTOTAL(3,$B$13:B599)</f>
        <v>294</v>
      </c>
      <c r="B599" s="805" t="s">
        <v>692</v>
      </c>
      <c r="C599" s="805" t="s">
        <v>20</v>
      </c>
      <c r="D599" s="841"/>
      <c r="E599" s="821">
        <v>1</v>
      </c>
      <c r="F599" s="822" t="s">
        <v>2074</v>
      </c>
      <c r="G599" s="821" t="s">
        <v>1779</v>
      </c>
      <c r="H599" s="821" t="s">
        <v>1778</v>
      </c>
      <c r="I599" s="821" t="s">
        <v>439</v>
      </c>
      <c r="J599" s="821" t="s">
        <v>1779</v>
      </c>
      <c r="K599" s="821" t="s">
        <v>1778</v>
      </c>
      <c r="L599" s="821" t="s">
        <v>439</v>
      </c>
      <c r="M599" s="821">
        <v>1</v>
      </c>
      <c r="N599" s="821" t="s">
        <v>1780</v>
      </c>
      <c r="O599" s="821" t="s">
        <v>1781</v>
      </c>
      <c r="P599" s="821">
        <v>1</v>
      </c>
      <c r="Q599" s="821">
        <v>1</v>
      </c>
      <c r="R599" s="821">
        <v>1</v>
      </c>
      <c r="S599" s="821">
        <v>1</v>
      </c>
      <c r="T599" s="821"/>
      <c r="U599" s="821"/>
      <c r="V599" s="805"/>
      <c r="W599" s="805"/>
      <c r="X599" s="805"/>
      <c r="Y599" s="805"/>
      <c r="Z599" s="805"/>
      <c r="AA599" s="821"/>
      <c r="AB599" s="821"/>
      <c r="AC599" s="802"/>
      <c r="AD599" s="802"/>
      <c r="AE599" s="802"/>
      <c r="AF599" s="802"/>
      <c r="AG599" s="802"/>
      <c r="AH599" s="802"/>
      <c r="AI599" s="802"/>
      <c r="AJ599" s="802"/>
      <c r="AK599" s="802"/>
      <c r="AL599" s="802"/>
      <c r="AM599" s="802"/>
      <c r="AN599" s="802"/>
      <c r="AO599" s="802"/>
      <c r="AP599" s="802"/>
      <c r="AR599" s="802" t="str">
        <f t="shared" si="480"/>
        <v>DA</v>
      </c>
      <c r="AS599" s="802" t="str">
        <f>+RIGHT(C599,1)</f>
        <v>3</v>
      </c>
      <c r="AT599" s="802" t="str">
        <f t="shared" si="482"/>
        <v>DA+3</v>
      </c>
    </row>
    <row r="600" spans="1:46" x14ac:dyDescent="0.2">
      <c r="A600" s="815"/>
      <c r="B600" s="805"/>
      <c r="C600" s="805"/>
      <c r="D600" s="841">
        <v>421.7</v>
      </c>
      <c r="E600" s="818"/>
      <c r="F600" s="818"/>
      <c r="G600" s="818"/>
      <c r="H600" s="818"/>
      <c r="I600" s="818"/>
      <c r="J600" s="818"/>
      <c r="K600" s="818"/>
      <c r="L600" s="818"/>
      <c r="M600" s="818"/>
      <c r="N600" s="805"/>
      <c r="O600" s="805"/>
      <c r="P600" s="805"/>
      <c r="Q600" s="818"/>
      <c r="R600" s="818"/>
      <c r="S600" s="818"/>
      <c r="T600" s="805">
        <v>1</v>
      </c>
      <c r="U600" s="805"/>
      <c r="V600" s="805"/>
      <c r="W600" s="805"/>
      <c r="X600" s="805"/>
      <c r="Y600" s="805"/>
      <c r="Z600" s="805">
        <f t="shared" ref="Z600" si="487">V600+Y600</f>
        <v>0</v>
      </c>
      <c r="AA600" s="818"/>
      <c r="AB600" s="821"/>
      <c r="AR600" s="802" t="str">
        <f t="shared" si="480"/>
        <v/>
      </c>
    </row>
    <row r="601" spans="1:46" x14ac:dyDescent="0.2">
      <c r="A601" s="815">
        <f>+SUBTOTAL(3,$B$13:B601)</f>
        <v>295</v>
      </c>
      <c r="B601" s="805" t="s">
        <v>693</v>
      </c>
      <c r="C601" s="805" t="s">
        <v>20</v>
      </c>
      <c r="D601" s="841"/>
      <c r="E601" s="821">
        <v>1</v>
      </c>
      <c r="F601" s="822" t="s">
        <v>2075</v>
      </c>
      <c r="G601" s="821" t="s">
        <v>1779</v>
      </c>
      <c r="H601" s="821" t="s">
        <v>1778</v>
      </c>
      <c r="I601" s="821" t="s">
        <v>439</v>
      </c>
      <c r="J601" s="821" t="s">
        <v>1779</v>
      </c>
      <c r="K601" s="821" t="s">
        <v>1778</v>
      </c>
      <c r="L601" s="821" t="s">
        <v>439</v>
      </c>
      <c r="M601" s="821">
        <v>1</v>
      </c>
      <c r="N601" s="821" t="s">
        <v>1780</v>
      </c>
      <c r="O601" s="821" t="s">
        <v>1781</v>
      </c>
      <c r="P601" s="821">
        <v>1</v>
      </c>
      <c r="Q601" s="821">
        <v>1</v>
      </c>
      <c r="R601" s="821">
        <v>1</v>
      </c>
      <c r="S601" s="821">
        <v>1</v>
      </c>
      <c r="T601" s="821"/>
      <c r="U601" s="821"/>
      <c r="V601" s="805"/>
      <c r="W601" s="805"/>
      <c r="X601" s="805"/>
      <c r="Y601" s="805"/>
      <c r="Z601" s="805"/>
      <c r="AA601" s="821"/>
      <c r="AB601" s="821"/>
      <c r="AC601" s="802"/>
      <c r="AD601" s="802"/>
      <c r="AE601" s="802"/>
      <c r="AF601" s="802"/>
      <c r="AG601" s="802"/>
      <c r="AH601" s="802"/>
      <c r="AI601" s="802"/>
      <c r="AJ601" s="802"/>
      <c r="AK601" s="802"/>
      <c r="AL601" s="802"/>
      <c r="AM601" s="802"/>
      <c r="AN601" s="802"/>
      <c r="AO601" s="802"/>
      <c r="AP601" s="802"/>
      <c r="AR601" s="802" t="str">
        <f t="shared" si="480"/>
        <v>DA</v>
      </c>
      <c r="AS601" s="802" t="str">
        <f>+RIGHT(C601,1)</f>
        <v>3</v>
      </c>
      <c r="AT601" s="802" t="str">
        <f t="shared" si="482"/>
        <v>DA+3</v>
      </c>
    </row>
    <row r="602" spans="1:46" x14ac:dyDescent="0.2">
      <c r="A602" s="815"/>
      <c r="B602" s="805"/>
      <c r="C602" s="805"/>
      <c r="D602" s="841">
        <v>396.6</v>
      </c>
      <c r="E602" s="818"/>
      <c r="F602" s="818"/>
      <c r="G602" s="818"/>
      <c r="H602" s="818"/>
      <c r="I602" s="818"/>
      <c r="J602" s="818"/>
      <c r="K602" s="818"/>
      <c r="L602" s="818"/>
      <c r="M602" s="818"/>
      <c r="N602" s="805"/>
      <c r="O602" s="805"/>
      <c r="P602" s="805"/>
      <c r="Q602" s="818"/>
      <c r="R602" s="818"/>
      <c r="S602" s="818"/>
      <c r="T602" s="805">
        <v>1</v>
      </c>
      <c r="U602" s="805"/>
      <c r="V602" s="805"/>
      <c r="W602" s="805"/>
      <c r="X602" s="805"/>
      <c r="Y602" s="805"/>
      <c r="Z602" s="805">
        <f t="shared" ref="Z602" si="488">V602+Y602</f>
        <v>0</v>
      </c>
      <c r="AA602" s="818"/>
      <c r="AB602" s="821"/>
      <c r="AR602" s="802" t="str">
        <f t="shared" si="480"/>
        <v/>
      </c>
    </row>
    <row r="603" spans="1:46" x14ac:dyDescent="0.2">
      <c r="A603" s="815">
        <f>+SUBTOTAL(3,$B$13:B603)</f>
        <v>296</v>
      </c>
      <c r="B603" s="805" t="s">
        <v>694</v>
      </c>
      <c r="C603" s="805" t="s">
        <v>20</v>
      </c>
      <c r="D603" s="841"/>
      <c r="E603" s="821">
        <v>1</v>
      </c>
      <c r="F603" s="822" t="s">
        <v>2076</v>
      </c>
      <c r="G603" s="821" t="s">
        <v>1779</v>
      </c>
      <c r="H603" s="821" t="s">
        <v>1778</v>
      </c>
      <c r="I603" s="821" t="s">
        <v>439</v>
      </c>
      <c r="J603" s="821" t="s">
        <v>1779</v>
      </c>
      <c r="K603" s="821" t="s">
        <v>1778</v>
      </c>
      <c r="L603" s="821" t="s">
        <v>439</v>
      </c>
      <c r="M603" s="821">
        <v>1</v>
      </c>
      <c r="N603" s="821" t="s">
        <v>1780</v>
      </c>
      <c r="O603" s="821" t="s">
        <v>1781</v>
      </c>
      <c r="P603" s="821">
        <v>1</v>
      </c>
      <c r="Q603" s="821">
        <v>1</v>
      </c>
      <c r="R603" s="821">
        <v>1</v>
      </c>
      <c r="S603" s="821">
        <v>1</v>
      </c>
      <c r="T603" s="821"/>
      <c r="U603" s="821"/>
      <c r="V603" s="805"/>
      <c r="W603" s="805"/>
      <c r="X603" s="805"/>
      <c r="Y603" s="805"/>
      <c r="Z603" s="805"/>
      <c r="AA603" s="821"/>
      <c r="AB603" s="821"/>
      <c r="AC603" s="802"/>
      <c r="AD603" s="802"/>
      <c r="AE603" s="802"/>
      <c r="AF603" s="802"/>
      <c r="AG603" s="802"/>
      <c r="AH603" s="802"/>
      <c r="AI603" s="802"/>
      <c r="AJ603" s="802"/>
      <c r="AK603" s="802"/>
      <c r="AL603" s="802"/>
      <c r="AM603" s="802"/>
      <c r="AN603" s="802"/>
      <c r="AO603" s="802"/>
      <c r="AP603" s="802"/>
      <c r="AR603" s="802" t="str">
        <f t="shared" si="480"/>
        <v>DA</v>
      </c>
      <c r="AS603" s="802" t="str">
        <f>+RIGHT(C603,1)</f>
        <v>3</v>
      </c>
      <c r="AT603" s="802" t="str">
        <f t="shared" si="482"/>
        <v>DA+3</v>
      </c>
    </row>
    <row r="604" spans="1:46" x14ac:dyDescent="0.2">
      <c r="A604" s="815"/>
      <c r="B604" s="805"/>
      <c r="C604" s="805"/>
      <c r="D604" s="841">
        <v>412.8</v>
      </c>
      <c r="E604" s="818"/>
      <c r="F604" s="818"/>
      <c r="G604" s="818"/>
      <c r="H604" s="818"/>
      <c r="I604" s="818"/>
      <c r="J604" s="818"/>
      <c r="K604" s="818"/>
      <c r="L604" s="818"/>
      <c r="M604" s="818"/>
      <c r="N604" s="805"/>
      <c r="O604" s="805"/>
      <c r="P604" s="805"/>
      <c r="Q604" s="818"/>
      <c r="R604" s="818"/>
      <c r="S604" s="818"/>
      <c r="T604" s="805">
        <v>1</v>
      </c>
      <c r="U604" s="805"/>
      <c r="V604" s="805"/>
      <c r="W604" s="805"/>
      <c r="X604" s="805"/>
      <c r="Y604" s="805"/>
      <c r="Z604" s="805">
        <f t="shared" ref="Z604" si="489">V604+Y604</f>
        <v>0</v>
      </c>
      <c r="AA604" s="818"/>
      <c r="AB604" s="821"/>
      <c r="AR604" s="802" t="str">
        <f t="shared" si="480"/>
        <v/>
      </c>
    </row>
    <row r="605" spans="1:46" x14ac:dyDescent="0.2">
      <c r="A605" s="815">
        <f>+SUBTOTAL(3,$B$13:B605)</f>
        <v>297</v>
      </c>
      <c r="B605" s="805" t="s">
        <v>695</v>
      </c>
      <c r="C605" s="805" t="s">
        <v>231</v>
      </c>
      <c r="D605" s="841"/>
      <c r="E605" s="821">
        <v>1</v>
      </c>
      <c r="F605" s="822" t="s">
        <v>2077</v>
      </c>
      <c r="G605" s="821" t="s">
        <v>1779</v>
      </c>
      <c r="H605" s="821" t="s">
        <v>1778</v>
      </c>
      <c r="I605" s="821" t="s">
        <v>439</v>
      </c>
      <c r="J605" s="821" t="s">
        <v>1779</v>
      </c>
      <c r="K605" s="821" t="s">
        <v>1778</v>
      </c>
      <c r="L605" s="821" t="s">
        <v>439</v>
      </c>
      <c r="M605" s="821">
        <v>1</v>
      </c>
      <c r="N605" s="821" t="s">
        <v>1780</v>
      </c>
      <c r="O605" s="821" t="s">
        <v>1781</v>
      </c>
      <c r="P605" s="821">
        <v>1</v>
      </c>
      <c r="Q605" s="821">
        <v>1</v>
      </c>
      <c r="R605" s="821">
        <v>1</v>
      </c>
      <c r="S605" s="821">
        <v>1</v>
      </c>
      <c r="T605" s="821"/>
      <c r="U605" s="821"/>
      <c r="V605" s="805"/>
      <c r="W605" s="805"/>
      <c r="X605" s="805"/>
      <c r="Y605" s="805"/>
      <c r="Z605" s="805"/>
      <c r="AA605" s="821"/>
      <c r="AB605" s="821"/>
      <c r="AC605" s="802"/>
      <c r="AD605" s="802"/>
      <c r="AE605" s="802"/>
      <c r="AF605" s="802"/>
      <c r="AG605" s="802"/>
      <c r="AH605" s="802"/>
      <c r="AI605" s="802"/>
      <c r="AJ605" s="802"/>
      <c r="AK605" s="802"/>
      <c r="AL605" s="802"/>
      <c r="AM605" s="802"/>
      <c r="AN605" s="802"/>
      <c r="AO605" s="802"/>
      <c r="AP605" s="802"/>
      <c r="AR605" s="802" t="str">
        <f t="shared" si="480"/>
        <v>DA</v>
      </c>
      <c r="AS605" s="802" t="str">
        <f>+RIGHT(C605,1)</f>
        <v>0</v>
      </c>
      <c r="AT605" s="802" t="str">
        <f t="shared" si="482"/>
        <v>DA+0</v>
      </c>
    </row>
    <row r="606" spans="1:46" x14ac:dyDescent="0.2">
      <c r="A606" s="815"/>
      <c r="B606" s="805"/>
      <c r="C606" s="805"/>
      <c r="D606" s="841">
        <v>340.2</v>
      </c>
      <c r="E606" s="818"/>
      <c r="F606" s="818"/>
      <c r="G606" s="818"/>
      <c r="H606" s="818"/>
      <c r="I606" s="818"/>
      <c r="J606" s="818"/>
      <c r="K606" s="818"/>
      <c r="L606" s="818"/>
      <c r="M606" s="818"/>
      <c r="N606" s="805"/>
      <c r="O606" s="805"/>
      <c r="P606" s="805"/>
      <c r="Q606" s="818"/>
      <c r="R606" s="818"/>
      <c r="S606" s="818"/>
      <c r="T606" s="805">
        <v>1</v>
      </c>
      <c r="U606" s="805"/>
      <c r="V606" s="805"/>
      <c r="W606" s="805"/>
      <c r="X606" s="805"/>
      <c r="Y606" s="805"/>
      <c r="Z606" s="805">
        <f t="shared" ref="Z606" si="490">V606+Y606</f>
        <v>0</v>
      </c>
      <c r="AA606" s="818"/>
      <c r="AB606" s="821"/>
      <c r="AR606" s="802" t="str">
        <f t="shared" si="480"/>
        <v/>
      </c>
    </row>
    <row r="607" spans="1:46" x14ac:dyDescent="0.2">
      <c r="A607" s="815">
        <f>+SUBTOTAL(3,$B$13:B607)</f>
        <v>298</v>
      </c>
      <c r="B607" s="805" t="s">
        <v>696</v>
      </c>
      <c r="C607" s="805" t="s">
        <v>231</v>
      </c>
      <c r="D607" s="841"/>
      <c r="E607" s="821">
        <v>1</v>
      </c>
      <c r="F607" s="822" t="s">
        <v>2078</v>
      </c>
      <c r="G607" s="821" t="s">
        <v>1779</v>
      </c>
      <c r="H607" s="821" t="s">
        <v>1778</v>
      </c>
      <c r="I607" s="821" t="s">
        <v>439</v>
      </c>
      <c r="J607" s="821" t="s">
        <v>1779</v>
      </c>
      <c r="K607" s="821" t="s">
        <v>1778</v>
      </c>
      <c r="L607" s="821" t="s">
        <v>439</v>
      </c>
      <c r="M607" s="821">
        <v>1</v>
      </c>
      <c r="N607" s="821" t="s">
        <v>1780</v>
      </c>
      <c r="O607" s="821" t="s">
        <v>1781</v>
      </c>
      <c r="P607" s="821">
        <v>1</v>
      </c>
      <c r="Q607" s="821">
        <v>1</v>
      </c>
      <c r="R607" s="821">
        <v>1</v>
      </c>
      <c r="S607" s="821">
        <v>1</v>
      </c>
      <c r="T607" s="821"/>
      <c r="U607" s="821"/>
      <c r="V607" s="805"/>
      <c r="W607" s="805"/>
      <c r="X607" s="805"/>
      <c r="Y607" s="805"/>
      <c r="Z607" s="805"/>
      <c r="AA607" s="821"/>
      <c r="AB607" s="821"/>
      <c r="AC607" s="802"/>
      <c r="AD607" s="802"/>
      <c r="AE607" s="802"/>
      <c r="AF607" s="802"/>
      <c r="AG607" s="802"/>
      <c r="AH607" s="802"/>
      <c r="AI607" s="802"/>
      <c r="AJ607" s="802"/>
      <c r="AK607" s="802"/>
      <c r="AL607" s="802"/>
      <c r="AM607" s="802"/>
      <c r="AN607" s="802"/>
      <c r="AO607" s="802"/>
      <c r="AP607" s="802"/>
      <c r="AR607" s="802" t="str">
        <f t="shared" si="480"/>
        <v>DA</v>
      </c>
      <c r="AS607" s="802" t="str">
        <f>+RIGHT(C607,1)</f>
        <v>0</v>
      </c>
      <c r="AT607" s="802" t="str">
        <f t="shared" si="482"/>
        <v>DA+0</v>
      </c>
    </row>
    <row r="608" spans="1:46" x14ac:dyDescent="0.2">
      <c r="A608" s="815"/>
      <c r="B608" s="805"/>
      <c r="C608" s="805"/>
      <c r="D608" s="841">
        <v>500.2</v>
      </c>
      <c r="E608" s="818"/>
      <c r="F608" s="818"/>
      <c r="G608" s="818"/>
      <c r="H608" s="818"/>
      <c r="I608" s="818"/>
      <c r="J608" s="818"/>
      <c r="K608" s="818"/>
      <c r="L608" s="818"/>
      <c r="M608" s="818"/>
      <c r="N608" s="805"/>
      <c r="O608" s="805"/>
      <c r="P608" s="805"/>
      <c r="Q608" s="818"/>
      <c r="R608" s="818"/>
      <c r="S608" s="818"/>
      <c r="T608" s="805">
        <v>1</v>
      </c>
      <c r="U608" s="805"/>
      <c r="V608" s="805"/>
      <c r="W608" s="805"/>
      <c r="X608" s="805"/>
      <c r="Y608" s="805"/>
      <c r="Z608" s="805">
        <f t="shared" ref="Z608" si="491">V608+Y608</f>
        <v>0</v>
      </c>
      <c r="AA608" s="818"/>
      <c r="AB608" s="821"/>
      <c r="AR608" s="802" t="str">
        <f t="shared" si="480"/>
        <v/>
      </c>
    </row>
    <row r="609" spans="1:46" x14ac:dyDescent="0.2">
      <c r="A609" s="815">
        <f>+SUBTOTAL(3,$B$13:B609)</f>
        <v>299</v>
      </c>
      <c r="B609" s="805" t="s">
        <v>92</v>
      </c>
      <c r="C609" s="805" t="s">
        <v>245</v>
      </c>
      <c r="D609" s="841"/>
      <c r="E609" s="821">
        <v>1</v>
      </c>
      <c r="F609" s="822" t="s">
        <v>2079</v>
      </c>
      <c r="G609" s="821" t="s">
        <v>1779</v>
      </c>
      <c r="H609" s="821" t="s">
        <v>1778</v>
      </c>
      <c r="I609" s="821" t="s">
        <v>439</v>
      </c>
      <c r="J609" s="821" t="s">
        <v>1779</v>
      </c>
      <c r="K609" s="821" t="s">
        <v>1778</v>
      </c>
      <c r="L609" s="821" t="s">
        <v>439</v>
      </c>
      <c r="M609" s="821">
        <v>1</v>
      </c>
      <c r="N609" s="821" t="s">
        <v>1780</v>
      </c>
      <c r="O609" s="821" t="s">
        <v>1781</v>
      </c>
      <c r="P609" s="821">
        <v>1</v>
      </c>
      <c r="Q609" s="821">
        <v>1</v>
      </c>
      <c r="R609" s="821">
        <v>1</v>
      </c>
      <c r="S609" s="818"/>
      <c r="T609" s="821"/>
      <c r="U609" s="805"/>
      <c r="V609" s="805"/>
      <c r="W609" s="805"/>
      <c r="X609" s="805"/>
      <c r="Y609" s="805"/>
      <c r="Z609" s="805"/>
      <c r="AA609" s="818"/>
      <c r="AB609" s="821"/>
      <c r="AR609" s="802" t="str">
        <f t="shared" si="480"/>
        <v>DB</v>
      </c>
      <c r="AS609" s="802" t="str">
        <f>+RIGHT(C609,1)</f>
        <v>0</v>
      </c>
      <c r="AT609" s="802" t="str">
        <f t="shared" si="482"/>
        <v>DB+0</v>
      </c>
    </row>
    <row r="610" spans="1:46" x14ac:dyDescent="0.2">
      <c r="A610" s="815"/>
      <c r="B610" s="805"/>
      <c r="C610" s="805"/>
      <c r="D610" s="841">
        <v>469.1</v>
      </c>
      <c r="E610" s="818"/>
      <c r="F610" s="818"/>
      <c r="G610" s="818"/>
      <c r="H610" s="818"/>
      <c r="I610" s="818"/>
      <c r="J610" s="818"/>
      <c r="K610" s="818"/>
      <c r="L610" s="818"/>
      <c r="M610" s="818"/>
      <c r="N610" s="805"/>
      <c r="O610" s="805"/>
      <c r="P610" s="805"/>
      <c r="Q610" s="818"/>
      <c r="R610" s="818"/>
      <c r="S610" s="818"/>
      <c r="T610" s="805">
        <v>1</v>
      </c>
      <c r="U610" s="805"/>
      <c r="V610" s="805"/>
      <c r="W610" s="805"/>
      <c r="X610" s="805"/>
      <c r="Y610" s="805"/>
      <c r="Z610" s="805">
        <f t="shared" ref="Z610" si="492">V610+Y610</f>
        <v>0</v>
      </c>
      <c r="AA610" s="818"/>
      <c r="AB610" s="821"/>
      <c r="AR610" s="802" t="str">
        <f t="shared" si="480"/>
        <v/>
      </c>
    </row>
    <row r="611" spans="1:46" x14ac:dyDescent="0.2">
      <c r="A611" s="815">
        <f>+SUBTOTAL(3,$B$13:B611)</f>
        <v>300</v>
      </c>
      <c r="B611" s="805" t="s">
        <v>697</v>
      </c>
      <c r="C611" s="805" t="s">
        <v>232</v>
      </c>
      <c r="D611" s="841"/>
      <c r="E611" s="821">
        <v>1</v>
      </c>
      <c r="F611" s="822" t="s">
        <v>2080</v>
      </c>
      <c r="G611" s="821" t="s">
        <v>1779</v>
      </c>
      <c r="H611" s="821" t="s">
        <v>1778</v>
      </c>
      <c r="I611" s="821" t="s">
        <v>439</v>
      </c>
      <c r="J611" s="821" t="s">
        <v>1779</v>
      </c>
      <c r="K611" s="821" t="s">
        <v>1778</v>
      </c>
      <c r="L611" s="821" t="s">
        <v>439</v>
      </c>
      <c r="M611" s="821">
        <v>1</v>
      </c>
      <c r="N611" s="821" t="s">
        <v>1780</v>
      </c>
      <c r="O611" s="821" t="s">
        <v>1781</v>
      </c>
      <c r="P611" s="821">
        <v>1</v>
      </c>
      <c r="Q611" s="821">
        <v>1</v>
      </c>
      <c r="R611" s="821">
        <v>1</v>
      </c>
      <c r="S611" s="821">
        <v>1</v>
      </c>
      <c r="T611" s="821"/>
      <c r="U611" s="821"/>
      <c r="V611" s="805"/>
      <c r="W611" s="805"/>
      <c r="X611" s="805"/>
      <c r="Y611" s="805"/>
      <c r="Z611" s="805"/>
      <c r="AA611" s="821"/>
      <c r="AB611" s="821"/>
      <c r="AC611" s="802"/>
      <c r="AD611" s="802"/>
      <c r="AE611" s="802"/>
      <c r="AF611" s="802"/>
      <c r="AG611" s="802"/>
      <c r="AH611" s="802"/>
      <c r="AI611" s="802"/>
      <c r="AJ611" s="802"/>
      <c r="AK611" s="802"/>
      <c r="AL611" s="802"/>
      <c r="AM611" s="802"/>
      <c r="AN611" s="802"/>
      <c r="AO611" s="802"/>
      <c r="AP611" s="802"/>
      <c r="AR611" s="802" t="str">
        <f t="shared" si="480"/>
        <v>DA</v>
      </c>
      <c r="AS611" s="802" t="str">
        <f>+RIGHT(C611,1)</f>
        <v>6</v>
      </c>
      <c r="AT611" s="802" t="str">
        <f t="shared" si="482"/>
        <v>DA+6</v>
      </c>
    </row>
    <row r="612" spans="1:46" x14ac:dyDescent="0.2">
      <c r="A612" s="815"/>
      <c r="B612" s="805"/>
      <c r="C612" s="805"/>
      <c r="D612" s="841">
        <v>367.1</v>
      </c>
      <c r="E612" s="818"/>
      <c r="F612" s="818"/>
      <c r="G612" s="818"/>
      <c r="H612" s="818"/>
      <c r="I612" s="818"/>
      <c r="J612" s="818"/>
      <c r="K612" s="818"/>
      <c r="L612" s="818"/>
      <c r="M612" s="818"/>
      <c r="N612" s="805"/>
      <c r="O612" s="805"/>
      <c r="P612" s="805"/>
      <c r="Q612" s="818"/>
      <c r="R612" s="818"/>
      <c r="S612" s="818"/>
      <c r="T612" s="805">
        <v>1</v>
      </c>
      <c r="U612" s="805"/>
      <c r="V612" s="805"/>
      <c r="W612" s="805"/>
      <c r="X612" s="805"/>
      <c r="Y612" s="805"/>
      <c r="Z612" s="805">
        <f t="shared" ref="Z612" si="493">V612+Y612</f>
        <v>0</v>
      </c>
      <c r="AA612" s="818"/>
      <c r="AB612" s="821"/>
      <c r="AR612" s="802" t="str">
        <f t="shared" si="480"/>
        <v/>
      </c>
    </row>
    <row r="613" spans="1:46" x14ac:dyDescent="0.2">
      <c r="A613" s="815">
        <f>+SUBTOTAL(3,$B$13:B613)</f>
        <v>301</v>
      </c>
      <c r="B613" s="805" t="s">
        <v>698</v>
      </c>
      <c r="C613" s="805" t="s">
        <v>233</v>
      </c>
      <c r="D613" s="841"/>
      <c r="E613" s="821">
        <v>1</v>
      </c>
      <c r="F613" s="822" t="s">
        <v>2081</v>
      </c>
      <c r="G613" s="821" t="s">
        <v>1779</v>
      </c>
      <c r="H613" s="821" t="s">
        <v>1778</v>
      </c>
      <c r="I613" s="821" t="s">
        <v>439</v>
      </c>
      <c r="J613" s="821" t="s">
        <v>1779</v>
      </c>
      <c r="K613" s="821" t="s">
        <v>1778</v>
      </c>
      <c r="L613" s="821" t="s">
        <v>439</v>
      </c>
      <c r="M613" s="821">
        <v>1</v>
      </c>
      <c r="N613" s="821" t="s">
        <v>1780</v>
      </c>
      <c r="O613" s="821" t="s">
        <v>1781</v>
      </c>
      <c r="P613" s="821">
        <v>1</v>
      </c>
      <c r="Q613" s="821">
        <v>1</v>
      </c>
      <c r="R613" s="821">
        <v>1</v>
      </c>
      <c r="S613" s="821">
        <v>1</v>
      </c>
      <c r="T613" s="821"/>
      <c r="U613" s="821"/>
      <c r="V613" s="805"/>
      <c r="W613" s="805"/>
      <c r="X613" s="805"/>
      <c r="Y613" s="805"/>
      <c r="Z613" s="805"/>
      <c r="AA613" s="821"/>
      <c r="AB613" s="821"/>
      <c r="AC613" s="802"/>
      <c r="AD613" s="802"/>
      <c r="AE613" s="802"/>
      <c r="AF613" s="802"/>
      <c r="AG613" s="802"/>
      <c r="AH613" s="802"/>
      <c r="AI613" s="802"/>
      <c r="AJ613" s="802"/>
      <c r="AK613" s="802"/>
      <c r="AL613" s="802"/>
      <c r="AM613" s="802"/>
      <c r="AN613" s="802"/>
      <c r="AO613" s="802"/>
      <c r="AP613" s="802"/>
      <c r="AR613" s="802" t="str">
        <f t="shared" si="480"/>
        <v>DA</v>
      </c>
      <c r="AS613" s="802" t="str">
        <f>+RIGHT(C613,1)</f>
        <v>9</v>
      </c>
      <c r="AT613" s="802" t="str">
        <f t="shared" si="482"/>
        <v>DA+9</v>
      </c>
    </row>
    <row r="614" spans="1:46" x14ac:dyDescent="0.2">
      <c r="A614" s="815"/>
      <c r="B614" s="805"/>
      <c r="C614" s="805"/>
      <c r="D614" s="841">
        <v>470.4</v>
      </c>
      <c r="E614" s="818"/>
      <c r="F614" s="818"/>
      <c r="G614" s="818"/>
      <c r="H614" s="818"/>
      <c r="I614" s="818"/>
      <c r="J614" s="818"/>
      <c r="K614" s="818"/>
      <c r="L614" s="818"/>
      <c r="M614" s="818"/>
      <c r="N614" s="805"/>
      <c r="O614" s="805"/>
      <c r="P614" s="805"/>
      <c r="Q614" s="818"/>
      <c r="R614" s="818"/>
      <c r="S614" s="818"/>
      <c r="T614" s="805">
        <v>1</v>
      </c>
      <c r="U614" s="805"/>
      <c r="V614" s="805"/>
      <c r="W614" s="805"/>
      <c r="X614" s="805"/>
      <c r="Y614" s="805"/>
      <c r="Z614" s="805">
        <f t="shared" ref="Z614" si="494">V614+Y614</f>
        <v>0</v>
      </c>
      <c r="AA614" s="818"/>
      <c r="AB614" s="821"/>
      <c r="AR614" s="802" t="str">
        <f t="shared" si="480"/>
        <v/>
      </c>
    </row>
    <row r="615" spans="1:46" x14ac:dyDescent="0.2">
      <c r="A615" s="815">
        <f>+SUBTOTAL(3,$B$13:B615)</f>
        <v>302</v>
      </c>
      <c r="B615" s="805" t="s">
        <v>699</v>
      </c>
      <c r="C615" s="805" t="s">
        <v>232</v>
      </c>
      <c r="D615" s="841"/>
      <c r="E615" s="821">
        <v>1</v>
      </c>
      <c r="F615" s="822" t="s">
        <v>2082</v>
      </c>
      <c r="G615" s="821" t="s">
        <v>1779</v>
      </c>
      <c r="H615" s="821" t="s">
        <v>1778</v>
      </c>
      <c r="I615" s="821" t="s">
        <v>439</v>
      </c>
      <c r="J615" s="821" t="s">
        <v>1779</v>
      </c>
      <c r="K615" s="821" t="s">
        <v>1778</v>
      </c>
      <c r="L615" s="821" t="s">
        <v>439</v>
      </c>
      <c r="M615" s="821">
        <v>1</v>
      </c>
      <c r="N615" s="821" t="s">
        <v>1780</v>
      </c>
      <c r="O615" s="821" t="s">
        <v>1781</v>
      </c>
      <c r="P615" s="821">
        <v>1</v>
      </c>
      <c r="Q615" s="821">
        <v>1</v>
      </c>
      <c r="R615" s="821">
        <v>1</v>
      </c>
      <c r="S615" s="821">
        <v>1</v>
      </c>
      <c r="T615" s="821"/>
      <c r="U615" s="821"/>
      <c r="V615" s="805"/>
      <c r="W615" s="805"/>
      <c r="X615" s="805"/>
      <c r="Y615" s="805"/>
      <c r="Z615" s="805"/>
      <c r="AA615" s="821"/>
      <c r="AB615" s="821"/>
      <c r="AC615" s="802"/>
      <c r="AD615" s="802"/>
      <c r="AE615" s="802"/>
      <c r="AF615" s="802"/>
      <c r="AG615" s="802"/>
      <c r="AH615" s="802"/>
      <c r="AI615" s="802"/>
      <c r="AJ615" s="802"/>
      <c r="AK615" s="802"/>
      <c r="AL615" s="802"/>
      <c r="AM615" s="802"/>
      <c r="AN615" s="802"/>
      <c r="AO615" s="802"/>
      <c r="AP615" s="802"/>
      <c r="AR615" s="802" t="str">
        <f t="shared" si="480"/>
        <v>DA</v>
      </c>
      <c r="AS615" s="802" t="str">
        <f>+RIGHT(C615,1)</f>
        <v>6</v>
      </c>
      <c r="AT615" s="802" t="str">
        <f t="shared" si="482"/>
        <v>DA+6</v>
      </c>
    </row>
    <row r="616" spans="1:46" x14ac:dyDescent="0.2">
      <c r="A616" s="815"/>
      <c r="B616" s="805"/>
      <c r="C616" s="805"/>
      <c r="D616" s="841">
        <v>354.8</v>
      </c>
      <c r="E616" s="818"/>
      <c r="F616" s="818"/>
      <c r="G616" s="818"/>
      <c r="H616" s="818"/>
      <c r="I616" s="818"/>
      <c r="J616" s="818"/>
      <c r="K616" s="818"/>
      <c r="L616" s="818"/>
      <c r="M616" s="818"/>
      <c r="N616" s="805"/>
      <c r="O616" s="805"/>
      <c r="P616" s="805"/>
      <c r="Q616" s="818"/>
      <c r="R616" s="818"/>
      <c r="S616" s="818"/>
      <c r="T616" s="805">
        <v>1</v>
      </c>
      <c r="U616" s="805"/>
      <c r="V616" s="805"/>
      <c r="W616" s="805"/>
      <c r="X616" s="805"/>
      <c r="Y616" s="805"/>
      <c r="Z616" s="805">
        <f t="shared" ref="Z616" si="495">V616+Y616</f>
        <v>0</v>
      </c>
      <c r="AA616" s="818"/>
      <c r="AB616" s="821"/>
      <c r="AR616" s="802" t="str">
        <f t="shared" si="480"/>
        <v/>
      </c>
    </row>
    <row r="617" spans="1:46" x14ac:dyDescent="0.2">
      <c r="A617" s="815">
        <f>+SUBTOTAL(3,$B$13:B617)</f>
        <v>303</v>
      </c>
      <c r="B617" s="805" t="s">
        <v>700</v>
      </c>
      <c r="C617" s="805" t="s">
        <v>233</v>
      </c>
      <c r="D617" s="841"/>
      <c r="E617" s="821">
        <v>1</v>
      </c>
      <c r="F617" s="822" t="s">
        <v>2083</v>
      </c>
      <c r="G617" s="821" t="s">
        <v>1779</v>
      </c>
      <c r="H617" s="821" t="s">
        <v>1778</v>
      </c>
      <c r="I617" s="821" t="s">
        <v>439</v>
      </c>
      <c r="J617" s="821" t="s">
        <v>1779</v>
      </c>
      <c r="K617" s="821" t="s">
        <v>1778</v>
      </c>
      <c r="L617" s="821" t="s">
        <v>439</v>
      </c>
      <c r="M617" s="821">
        <v>1</v>
      </c>
      <c r="N617" s="821" t="s">
        <v>1780</v>
      </c>
      <c r="O617" s="821" t="s">
        <v>1781</v>
      </c>
      <c r="P617" s="821">
        <v>1</v>
      </c>
      <c r="Q617" s="821">
        <v>1</v>
      </c>
      <c r="R617" s="821">
        <v>1</v>
      </c>
      <c r="S617" s="821">
        <v>1</v>
      </c>
      <c r="T617" s="821"/>
      <c r="U617" s="821"/>
      <c r="V617" s="805"/>
      <c r="W617" s="805"/>
      <c r="X617" s="805"/>
      <c r="Y617" s="805"/>
      <c r="Z617" s="805"/>
      <c r="AA617" s="821"/>
      <c r="AB617" s="821"/>
      <c r="AC617" s="802"/>
      <c r="AD617" s="802"/>
      <c r="AE617" s="802"/>
      <c r="AF617" s="802"/>
      <c r="AG617" s="802"/>
      <c r="AH617" s="802"/>
      <c r="AI617" s="802"/>
      <c r="AJ617" s="802"/>
      <c r="AK617" s="802"/>
      <c r="AL617" s="802"/>
      <c r="AM617" s="802"/>
      <c r="AN617" s="802"/>
      <c r="AO617" s="802"/>
      <c r="AP617" s="802"/>
      <c r="AR617" s="802" t="str">
        <f t="shared" si="480"/>
        <v>DA</v>
      </c>
      <c r="AS617" s="802" t="str">
        <f>+RIGHT(C617,1)</f>
        <v>9</v>
      </c>
      <c r="AT617" s="802" t="str">
        <f t="shared" si="482"/>
        <v>DA+9</v>
      </c>
    </row>
    <row r="618" spans="1:46" x14ac:dyDescent="0.2">
      <c r="A618" s="815"/>
      <c r="B618" s="805"/>
      <c r="C618" s="805"/>
      <c r="D618" s="841">
        <v>442.1</v>
      </c>
      <c r="E618" s="818"/>
      <c r="F618" s="818"/>
      <c r="G618" s="818"/>
      <c r="H618" s="818"/>
      <c r="I618" s="818"/>
      <c r="J618" s="818"/>
      <c r="K618" s="818"/>
      <c r="L618" s="818"/>
      <c r="M618" s="818"/>
      <c r="N618" s="805"/>
      <c r="O618" s="805"/>
      <c r="P618" s="805"/>
      <c r="Q618" s="818"/>
      <c r="R618" s="818"/>
      <c r="S618" s="818"/>
      <c r="T618" s="805">
        <v>1</v>
      </c>
      <c r="U618" s="805"/>
      <c r="V618" s="805"/>
      <c r="W618" s="805"/>
      <c r="X618" s="805"/>
      <c r="Y618" s="805"/>
      <c r="Z618" s="805">
        <f t="shared" ref="Z618" si="496">V618+Y618</f>
        <v>0</v>
      </c>
      <c r="AA618" s="818"/>
      <c r="AB618" s="821"/>
      <c r="AR618" s="802" t="str">
        <f t="shared" si="480"/>
        <v/>
      </c>
    </row>
    <row r="619" spans="1:46" x14ac:dyDescent="0.2">
      <c r="A619" s="815">
        <f>+SUBTOTAL(3,$B$13:B619)</f>
        <v>304</v>
      </c>
      <c r="B619" s="805" t="s">
        <v>701</v>
      </c>
      <c r="C619" s="805" t="s">
        <v>233</v>
      </c>
      <c r="D619" s="841"/>
      <c r="E619" s="821">
        <v>1</v>
      </c>
      <c r="F619" s="822" t="s">
        <v>2084</v>
      </c>
      <c r="G619" s="821" t="s">
        <v>1779</v>
      </c>
      <c r="H619" s="821" t="s">
        <v>1778</v>
      </c>
      <c r="I619" s="821" t="s">
        <v>439</v>
      </c>
      <c r="J619" s="821" t="s">
        <v>1779</v>
      </c>
      <c r="K619" s="821" t="s">
        <v>1778</v>
      </c>
      <c r="L619" s="821" t="s">
        <v>439</v>
      </c>
      <c r="M619" s="821">
        <v>1</v>
      </c>
      <c r="N619" s="821" t="s">
        <v>1780</v>
      </c>
      <c r="O619" s="821" t="s">
        <v>1781</v>
      </c>
      <c r="P619" s="821">
        <v>1</v>
      </c>
      <c r="Q619" s="821">
        <v>1</v>
      </c>
      <c r="R619" s="821">
        <v>1</v>
      </c>
      <c r="S619" s="821">
        <v>1</v>
      </c>
      <c r="T619" s="821"/>
      <c r="U619" s="821"/>
      <c r="V619" s="805"/>
      <c r="W619" s="805"/>
      <c r="X619" s="805"/>
      <c r="Y619" s="805"/>
      <c r="Z619" s="805"/>
      <c r="AA619" s="821"/>
      <c r="AB619" s="821"/>
      <c r="AC619" s="802"/>
      <c r="AD619" s="802"/>
      <c r="AE619" s="802"/>
      <c r="AF619" s="802"/>
      <c r="AG619" s="802"/>
      <c r="AH619" s="802"/>
      <c r="AI619" s="802"/>
      <c r="AJ619" s="802"/>
      <c r="AK619" s="802"/>
      <c r="AL619" s="802"/>
      <c r="AM619" s="802"/>
      <c r="AN619" s="802"/>
      <c r="AO619" s="802"/>
      <c r="AP619" s="802"/>
      <c r="AR619" s="802" t="str">
        <f t="shared" si="480"/>
        <v>DA</v>
      </c>
      <c r="AS619" s="802" t="str">
        <f>+RIGHT(C619,1)</f>
        <v>9</v>
      </c>
      <c r="AT619" s="802" t="str">
        <f t="shared" si="482"/>
        <v>DA+9</v>
      </c>
    </row>
    <row r="620" spans="1:46" x14ac:dyDescent="0.2">
      <c r="A620" s="815"/>
      <c r="B620" s="805"/>
      <c r="C620" s="805"/>
      <c r="D620" s="841">
        <v>364.4</v>
      </c>
      <c r="E620" s="818"/>
      <c r="F620" s="818"/>
      <c r="G620" s="818"/>
      <c r="H620" s="818"/>
      <c r="I620" s="818"/>
      <c r="J620" s="818"/>
      <c r="K620" s="818"/>
      <c r="L620" s="818"/>
      <c r="M620" s="818"/>
      <c r="N620" s="805"/>
      <c r="O620" s="805"/>
      <c r="P620" s="805"/>
      <c r="Q620" s="818"/>
      <c r="R620" s="818"/>
      <c r="S620" s="818"/>
      <c r="T620" s="805">
        <v>1</v>
      </c>
      <c r="U620" s="805"/>
      <c r="V620" s="805"/>
      <c r="W620" s="805"/>
      <c r="X620" s="805"/>
      <c r="Y620" s="805"/>
      <c r="Z620" s="805">
        <f t="shared" ref="Z620" si="497">V620+Y620</f>
        <v>0</v>
      </c>
      <c r="AA620" s="818"/>
      <c r="AB620" s="821"/>
      <c r="AR620" s="802" t="str">
        <f t="shared" si="480"/>
        <v/>
      </c>
    </row>
    <row r="621" spans="1:46" x14ac:dyDescent="0.2">
      <c r="A621" s="815">
        <f>+SUBTOTAL(3,$B$13:B621)</f>
        <v>305</v>
      </c>
      <c r="B621" s="805" t="s">
        <v>702</v>
      </c>
      <c r="C621" s="805" t="s">
        <v>233</v>
      </c>
      <c r="D621" s="841"/>
      <c r="E621" s="821">
        <v>1</v>
      </c>
      <c r="F621" s="822" t="s">
        <v>2085</v>
      </c>
      <c r="G621" s="821" t="s">
        <v>1779</v>
      </c>
      <c r="H621" s="821" t="s">
        <v>1778</v>
      </c>
      <c r="I621" s="821" t="s">
        <v>439</v>
      </c>
      <c r="J621" s="821" t="s">
        <v>1779</v>
      </c>
      <c r="K621" s="821" t="s">
        <v>1778</v>
      </c>
      <c r="L621" s="821" t="s">
        <v>439</v>
      </c>
      <c r="M621" s="821">
        <v>1</v>
      </c>
      <c r="N621" s="821" t="s">
        <v>1780</v>
      </c>
      <c r="O621" s="821" t="s">
        <v>1781</v>
      </c>
      <c r="P621" s="821">
        <v>1</v>
      </c>
      <c r="Q621" s="821">
        <v>1</v>
      </c>
      <c r="R621" s="821">
        <v>1</v>
      </c>
      <c r="S621" s="821">
        <v>1</v>
      </c>
      <c r="T621" s="821"/>
      <c r="U621" s="821"/>
      <c r="V621" s="805"/>
      <c r="W621" s="805"/>
      <c r="X621" s="805"/>
      <c r="Y621" s="805"/>
      <c r="Z621" s="805"/>
      <c r="AA621" s="821"/>
      <c r="AB621" s="821"/>
      <c r="AC621" s="802"/>
      <c r="AD621" s="802"/>
      <c r="AE621" s="802"/>
      <c r="AF621" s="802"/>
      <c r="AG621" s="802"/>
      <c r="AH621" s="802"/>
      <c r="AI621" s="802"/>
      <c r="AJ621" s="802"/>
      <c r="AK621" s="802"/>
      <c r="AL621" s="802"/>
      <c r="AM621" s="802"/>
      <c r="AN621" s="802"/>
      <c r="AO621" s="802"/>
      <c r="AP621" s="802"/>
      <c r="AR621" s="802" t="str">
        <f t="shared" si="480"/>
        <v>DA</v>
      </c>
      <c r="AS621" s="802" t="str">
        <f>+RIGHT(C621,1)</f>
        <v>9</v>
      </c>
      <c r="AT621" s="802" t="str">
        <f t="shared" si="482"/>
        <v>DA+9</v>
      </c>
    </row>
    <row r="622" spans="1:46" x14ac:dyDescent="0.2">
      <c r="A622" s="815"/>
      <c r="B622" s="805"/>
      <c r="C622" s="805"/>
      <c r="D622" s="841">
        <v>470.8</v>
      </c>
      <c r="E622" s="818"/>
      <c r="F622" s="818"/>
      <c r="G622" s="818"/>
      <c r="H622" s="818"/>
      <c r="I622" s="818"/>
      <c r="J622" s="818"/>
      <c r="K622" s="818"/>
      <c r="L622" s="818"/>
      <c r="M622" s="818"/>
      <c r="N622" s="805"/>
      <c r="O622" s="805"/>
      <c r="P622" s="805"/>
      <c r="Q622" s="818"/>
      <c r="R622" s="818"/>
      <c r="S622" s="818"/>
      <c r="T622" s="805">
        <v>1</v>
      </c>
      <c r="U622" s="805"/>
      <c r="V622" s="805"/>
      <c r="W622" s="805"/>
      <c r="X622" s="805"/>
      <c r="Y622" s="805"/>
      <c r="Z622" s="805">
        <f t="shared" ref="Z622" si="498">V622+Y622</f>
        <v>0</v>
      </c>
      <c r="AA622" s="818"/>
      <c r="AB622" s="821"/>
      <c r="AR622" s="802" t="str">
        <f t="shared" si="480"/>
        <v/>
      </c>
    </row>
    <row r="623" spans="1:46" x14ac:dyDescent="0.2">
      <c r="A623" s="815">
        <f>+SUBTOTAL(3,$B$13:B623)</f>
        <v>306</v>
      </c>
      <c r="B623" s="805" t="s">
        <v>703</v>
      </c>
      <c r="C623" s="805" t="s">
        <v>231</v>
      </c>
      <c r="D623" s="841"/>
      <c r="E623" s="821">
        <v>1</v>
      </c>
      <c r="F623" s="822" t="s">
        <v>2086</v>
      </c>
      <c r="G623" s="821" t="s">
        <v>1779</v>
      </c>
      <c r="H623" s="821" t="s">
        <v>1778</v>
      </c>
      <c r="I623" s="821" t="s">
        <v>439</v>
      </c>
      <c r="J623" s="821" t="s">
        <v>1779</v>
      </c>
      <c r="K623" s="821" t="s">
        <v>1778</v>
      </c>
      <c r="L623" s="821" t="s">
        <v>439</v>
      </c>
      <c r="M623" s="821">
        <v>1</v>
      </c>
      <c r="N623" s="821" t="s">
        <v>1780</v>
      </c>
      <c r="O623" s="821" t="s">
        <v>1781</v>
      </c>
      <c r="P623" s="821">
        <v>1</v>
      </c>
      <c r="Q623" s="821">
        <v>1</v>
      </c>
      <c r="R623" s="821">
        <v>1</v>
      </c>
      <c r="S623" s="821">
        <v>1</v>
      </c>
      <c r="T623" s="821"/>
      <c r="U623" s="821"/>
      <c r="V623" s="805"/>
      <c r="W623" s="805"/>
      <c r="X623" s="805"/>
      <c r="Y623" s="805"/>
      <c r="Z623" s="805"/>
      <c r="AA623" s="821"/>
      <c r="AB623" s="821"/>
      <c r="AC623" s="802"/>
      <c r="AD623" s="802"/>
      <c r="AE623" s="802"/>
      <c r="AF623" s="802"/>
      <c r="AG623" s="802"/>
      <c r="AH623" s="802"/>
      <c r="AI623" s="802"/>
      <c r="AJ623" s="802"/>
      <c r="AK623" s="802"/>
      <c r="AL623" s="802"/>
      <c r="AM623" s="802"/>
      <c r="AN623" s="802"/>
      <c r="AO623" s="802"/>
      <c r="AP623" s="802"/>
      <c r="AR623" s="802" t="str">
        <f t="shared" si="480"/>
        <v>DA</v>
      </c>
      <c r="AS623" s="802" t="str">
        <f>+RIGHT(C623,1)</f>
        <v>0</v>
      </c>
      <c r="AT623" s="802" t="str">
        <f t="shared" si="482"/>
        <v>DA+0</v>
      </c>
    </row>
    <row r="624" spans="1:46" x14ac:dyDescent="0.2">
      <c r="A624" s="815"/>
      <c r="B624" s="805"/>
      <c r="C624" s="805"/>
      <c r="D624" s="841">
        <v>345</v>
      </c>
      <c r="E624" s="818"/>
      <c r="F624" s="818"/>
      <c r="G624" s="818"/>
      <c r="H624" s="818"/>
      <c r="I624" s="818"/>
      <c r="J624" s="818"/>
      <c r="K624" s="818"/>
      <c r="L624" s="818"/>
      <c r="M624" s="818"/>
      <c r="N624" s="805"/>
      <c r="O624" s="805"/>
      <c r="P624" s="805"/>
      <c r="Q624" s="818"/>
      <c r="R624" s="818"/>
      <c r="S624" s="818"/>
      <c r="T624" s="805">
        <v>1</v>
      </c>
      <c r="U624" s="805"/>
      <c r="V624" s="805"/>
      <c r="W624" s="805"/>
      <c r="X624" s="805"/>
      <c r="Y624" s="805"/>
      <c r="Z624" s="805">
        <f t="shared" ref="Z624" si="499">V624+Y624</f>
        <v>0</v>
      </c>
      <c r="AA624" s="818"/>
      <c r="AB624" s="821"/>
      <c r="AR624" s="802" t="str">
        <f t="shared" si="480"/>
        <v/>
      </c>
    </row>
    <row r="625" spans="1:46" x14ac:dyDescent="0.2">
      <c r="A625" s="815">
        <f>+SUBTOTAL(3,$B$13:B625)</f>
        <v>307</v>
      </c>
      <c r="B625" s="805" t="s">
        <v>704</v>
      </c>
      <c r="C625" s="805" t="s">
        <v>233</v>
      </c>
      <c r="D625" s="841"/>
      <c r="E625" s="821">
        <v>1</v>
      </c>
      <c r="F625" s="822" t="s">
        <v>2087</v>
      </c>
      <c r="G625" s="821" t="s">
        <v>1779</v>
      </c>
      <c r="H625" s="821" t="s">
        <v>1778</v>
      </c>
      <c r="I625" s="821" t="s">
        <v>439</v>
      </c>
      <c r="J625" s="821" t="s">
        <v>1779</v>
      </c>
      <c r="K625" s="821" t="s">
        <v>1778</v>
      </c>
      <c r="L625" s="821" t="s">
        <v>439</v>
      </c>
      <c r="M625" s="821">
        <v>1</v>
      </c>
      <c r="N625" s="821" t="s">
        <v>1780</v>
      </c>
      <c r="O625" s="821" t="s">
        <v>1781</v>
      </c>
      <c r="P625" s="821">
        <v>1</v>
      </c>
      <c r="Q625" s="821">
        <v>1</v>
      </c>
      <c r="R625" s="821">
        <v>1</v>
      </c>
      <c r="S625" s="821">
        <v>1</v>
      </c>
      <c r="T625" s="821"/>
      <c r="U625" s="821"/>
      <c r="V625" s="805"/>
      <c r="W625" s="805"/>
      <c r="X625" s="805"/>
      <c r="Y625" s="805"/>
      <c r="Z625" s="805"/>
      <c r="AA625" s="821"/>
      <c r="AB625" s="821"/>
      <c r="AC625" s="802"/>
      <c r="AD625" s="802"/>
      <c r="AE625" s="802"/>
      <c r="AF625" s="802"/>
      <c r="AG625" s="802"/>
      <c r="AH625" s="802"/>
      <c r="AI625" s="802"/>
      <c r="AJ625" s="802"/>
      <c r="AK625" s="802"/>
      <c r="AL625" s="802"/>
      <c r="AM625" s="802"/>
      <c r="AN625" s="802"/>
      <c r="AO625" s="802"/>
      <c r="AP625" s="802"/>
      <c r="AR625" s="802" t="str">
        <f t="shared" si="480"/>
        <v>DA</v>
      </c>
      <c r="AS625" s="802" t="str">
        <f>+RIGHT(C625,1)</f>
        <v>9</v>
      </c>
      <c r="AT625" s="802" t="str">
        <f t="shared" si="482"/>
        <v>DA+9</v>
      </c>
    </row>
    <row r="626" spans="1:46" x14ac:dyDescent="0.2">
      <c r="A626" s="815"/>
      <c r="B626" s="805"/>
      <c r="C626" s="805"/>
      <c r="D626" s="841">
        <v>364.4</v>
      </c>
      <c r="E626" s="818"/>
      <c r="F626" s="818"/>
      <c r="G626" s="818"/>
      <c r="H626" s="818"/>
      <c r="I626" s="818"/>
      <c r="J626" s="818"/>
      <c r="K626" s="818"/>
      <c r="L626" s="818"/>
      <c r="M626" s="818"/>
      <c r="N626" s="805"/>
      <c r="O626" s="805"/>
      <c r="P626" s="805"/>
      <c r="Q626" s="818"/>
      <c r="R626" s="818"/>
      <c r="S626" s="818"/>
      <c r="T626" s="805">
        <v>1</v>
      </c>
      <c r="U626" s="805"/>
      <c r="V626" s="805"/>
      <c r="W626" s="805"/>
      <c r="X626" s="805"/>
      <c r="Y626" s="805"/>
      <c r="Z626" s="805">
        <f t="shared" ref="Z626" si="500">V626+Y626</f>
        <v>0</v>
      </c>
      <c r="AA626" s="818"/>
      <c r="AB626" s="821"/>
      <c r="AR626" s="802" t="str">
        <f t="shared" si="480"/>
        <v/>
      </c>
    </row>
    <row r="627" spans="1:46" x14ac:dyDescent="0.2">
      <c r="A627" s="815">
        <f>+SUBTOTAL(3,$B$13:B627)</f>
        <v>308</v>
      </c>
      <c r="B627" s="805" t="s">
        <v>705</v>
      </c>
      <c r="C627" s="805" t="s">
        <v>231</v>
      </c>
      <c r="D627" s="841"/>
      <c r="E627" s="821">
        <v>1</v>
      </c>
      <c r="F627" s="822" t="s">
        <v>2088</v>
      </c>
      <c r="G627" s="821" t="s">
        <v>1779</v>
      </c>
      <c r="H627" s="821" t="s">
        <v>1778</v>
      </c>
      <c r="I627" s="821" t="s">
        <v>439</v>
      </c>
      <c r="J627" s="821" t="s">
        <v>1779</v>
      </c>
      <c r="K627" s="821" t="s">
        <v>1778</v>
      </c>
      <c r="L627" s="821" t="s">
        <v>439</v>
      </c>
      <c r="M627" s="821">
        <v>1</v>
      </c>
      <c r="N627" s="821" t="s">
        <v>1780</v>
      </c>
      <c r="O627" s="821" t="s">
        <v>1781</v>
      </c>
      <c r="P627" s="821">
        <v>1</v>
      </c>
      <c r="Q627" s="821">
        <v>1</v>
      </c>
      <c r="R627" s="821">
        <v>1</v>
      </c>
      <c r="S627" s="821">
        <v>1</v>
      </c>
      <c r="T627" s="821"/>
      <c r="U627" s="821"/>
      <c r="V627" s="805"/>
      <c r="W627" s="805"/>
      <c r="X627" s="805"/>
      <c r="Y627" s="805"/>
      <c r="Z627" s="805"/>
      <c r="AA627" s="821"/>
      <c r="AB627" s="821"/>
      <c r="AC627" s="802"/>
      <c r="AD627" s="802"/>
      <c r="AE627" s="802"/>
      <c r="AF627" s="802"/>
      <c r="AG627" s="802"/>
      <c r="AH627" s="802"/>
      <c r="AI627" s="802"/>
      <c r="AJ627" s="802"/>
      <c r="AK627" s="802"/>
      <c r="AL627" s="802"/>
      <c r="AM627" s="802"/>
      <c r="AN627" s="802"/>
      <c r="AO627" s="802"/>
      <c r="AP627" s="802"/>
      <c r="AR627" s="802" t="str">
        <f t="shared" si="480"/>
        <v>DA</v>
      </c>
      <c r="AS627" s="802" t="str">
        <f>+RIGHT(C627,1)</f>
        <v>0</v>
      </c>
      <c r="AT627" s="802" t="str">
        <f t="shared" si="482"/>
        <v>DA+0</v>
      </c>
    </row>
    <row r="628" spans="1:46" x14ac:dyDescent="0.2">
      <c r="A628" s="815"/>
      <c r="B628" s="805"/>
      <c r="C628" s="805"/>
      <c r="D628" s="841">
        <v>394.6</v>
      </c>
      <c r="E628" s="818"/>
      <c r="F628" s="818"/>
      <c r="G628" s="818"/>
      <c r="H628" s="818"/>
      <c r="I628" s="818"/>
      <c r="J628" s="818"/>
      <c r="K628" s="818"/>
      <c r="L628" s="818"/>
      <c r="M628" s="818"/>
      <c r="N628" s="805"/>
      <c r="O628" s="805"/>
      <c r="P628" s="805"/>
      <c r="Q628" s="818"/>
      <c r="R628" s="818"/>
      <c r="S628" s="818"/>
      <c r="T628" s="805">
        <v>1</v>
      </c>
      <c r="U628" s="805"/>
      <c r="V628" s="805"/>
      <c r="W628" s="805"/>
      <c r="X628" s="805"/>
      <c r="Y628" s="805"/>
      <c r="Z628" s="805">
        <f t="shared" ref="Z628" si="501">V628+Y628</f>
        <v>0</v>
      </c>
      <c r="AA628" s="818"/>
      <c r="AB628" s="821"/>
      <c r="AR628" s="802" t="str">
        <f t="shared" si="480"/>
        <v/>
      </c>
    </row>
    <row r="629" spans="1:46" x14ac:dyDescent="0.2">
      <c r="A629" s="815">
        <f>+SUBTOTAL(3,$B$13:B629)</f>
        <v>309</v>
      </c>
      <c r="B629" s="805" t="s">
        <v>706</v>
      </c>
      <c r="C629" s="805" t="s">
        <v>231</v>
      </c>
      <c r="D629" s="841"/>
      <c r="E629" s="821">
        <v>1</v>
      </c>
      <c r="F629" s="822" t="s">
        <v>2089</v>
      </c>
      <c r="G629" s="821" t="s">
        <v>1779</v>
      </c>
      <c r="H629" s="821" t="s">
        <v>1778</v>
      </c>
      <c r="I629" s="821" t="s">
        <v>439</v>
      </c>
      <c r="J629" s="821" t="s">
        <v>1779</v>
      </c>
      <c r="K629" s="821" t="s">
        <v>1778</v>
      </c>
      <c r="L629" s="821" t="s">
        <v>439</v>
      </c>
      <c r="M629" s="821">
        <v>1</v>
      </c>
      <c r="N629" s="821" t="s">
        <v>1780</v>
      </c>
      <c r="O629" s="821" t="s">
        <v>1781</v>
      </c>
      <c r="P629" s="821">
        <v>1</v>
      </c>
      <c r="Q629" s="821">
        <v>1</v>
      </c>
      <c r="R629" s="821">
        <v>1</v>
      </c>
      <c r="S629" s="821">
        <v>1</v>
      </c>
      <c r="T629" s="821"/>
      <c r="U629" s="821"/>
      <c r="V629" s="805"/>
      <c r="W629" s="805"/>
      <c r="X629" s="805"/>
      <c r="Y629" s="805"/>
      <c r="Z629" s="805"/>
      <c r="AA629" s="821"/>
      <c r="AB629" s="821"/>
      <c r="AC629" s="802"/>
      <c r="AD629" s="802"/>
      <c r="AE629" s="802"/>
      <c r="AF629" s="802"/>
      <c r="AG629" s="802"/>
      <c r="AH629" s="802"/>
      <c r="AI629" s="802"/>
      <c r="AJ629" s="802"/>
      <c r="AK629" s="802"/>
      <c r="AL629" s="802"/>
      <c r="AM629" s="802"/>
      <c r="AN629" s="802"/>
      <c r="AO629" s="802"/>
      <c r="AP629" s="802"/>
      <c r="AR629" s="802" t="str">
        <f t="shared" si="480"/>
        <v>DA</v>
      </c>
      <c r="AS629" s="802" t="str">
        <f>+RIGHT(C629,1)</f>
        <v>0</v>
      </c>
      <c r="AT629" s="802" t="str">
        <f t="shared" si="482"/>
        <v>DA+0</v>
      </c>
    </row>
    <row r="630" spans="1:46" x14ac:dyDescent="0.2">
      <c r="A630" s="815"/>
      <c r="B630" s="805"/>
      <c r="C630" s="805"/>
      <c r="D630" s="841">
        <v>401.4</v>
      </c>
      <c r="E630" s="818"/>
      <c r="F630" s="818"/>
      <c r="G630" s="818"/>
      <c r="H630" s="818"/>
      <c r="I630" s="818"/>
      <c r="J630" s="818"/>
      <c r="K630" s="818"/>
      <c r="L630" s="818"/>
      <c r="M630" s="818"/>
      <c r="N630" s="805"/>
      <c r="O630" s="805"/>
      <c r="P630" s="805"/>
      <c r="Q630" s="818"/>
      <c r="R630" s="818"/>
      <c r="S630" s="818"/>
      <c r="T630" s="805">
        <v>1</v>
      </c>
      <c r="U630" s="805"/>
      <c r="V630" s="805"/>
      <c r="W630" s="805"/>
      <c r="X630" s="805"/>
      <c r="Y630" s="805"/>
      <c r="Z630" s="805">
        <f t="shared" ref="Z630" si="502">V630+Y630</f>
        <v>0</v>
      </c>
      <c r="AA630" s="818"/>
      <c r="AB630" s="821"/>
      <c r="AR630" s="802" t="str">
        <f t="shared" si="480"/>
        <v/>
      </c>
    </row>
    <row r="631" spans="1:46" x14ac:dyDescent="0.2">
      <c r="A631" s="815">
        <f>+SUBTOTAL(3,$B$13:B631)</f>
        <v>310</v>
      </c>
      <c r="B631" s="805" t="s">
        <v>707</v>
      </c>
      <c r="C631" s="805" t="s">
        <v>244</v>
      </c>
      <c r="D631" s="841"/>
      <c r="E631" s="821">
        <v>1</v>
      </c>
      <c r="F631" s="822" t="s">
        <v>2090</v>
      </c>
      <c r="G631" s="821" t="s">
        <v>1779</v>
      </c>
      <c r="H631" s="821" t="s">
        <v>1778</v>
      </c>
      <c r="I631" s="821" t="s">
        <v>439</v>
      </c>
      <c r="J631" s="821" t="s">
        <v>1779</v>
      </c>
      <c r="K631" s="821" t="s">
        <v>1778</v>
      </c>
      <c r="L631" s="821" t="s">
        <v>439</v>
      </c>
      <c r="M631" s="821">
        <v>1</v>
      </c>
      <c r="N631" s="821" t="s">
        <v>1780</v>
      </c>
      <c r="O631" s="821" t="s">
        <v>1781</v>
      </c>
      <c r="P631" s="821">
        <v>1</v>
      </c>
      <c r="Q631" s="821">
        <v>1</v>
      </c>
      <c r="R631" s="821">
        <v>1</v>
      </c>
      <c r="S631" s="818"/>
      <c r="T631" s="821"/>
      <c r="U631" s="805"/>
      <c r="V631" s="805"/>
      <c r="W631" s="805"/>
      <c r="X631" s="805"/>
      <c r="Y631" s="805"/>
      <c r="Z631" s="805"/>
      <c r="AA631" s="818"/>
      <c r="AB631" s="821"/>
      <c r="AR631" s="802" t="str">
        <f t="shared" si="480"/>
        <v>DC</v>
      </c>
      <c r="AS631" s="802" t="str">
        <f>+RIGHT(C631,1)</f>
        <v>0</v>
      </c>
      <c r="AT631" s="802" t="str">
        <f t="shared" si="482"/>
        <v>DC+0</v>
      </c>
    </row>
    <row r="632" spans="1:46" x14ac:dyDescent="0.2">
      <c r="A632" s="815"/>
      <c r="B632" s="805"/>
      <c r="C632" s="805"/>
      <c r="D632" s="841">
        <v>356.6</v>
      </c>
      <c r="E632" s="818"/>
      <c r="F632" s="818"/>
      <c r="G632" s="818"/>
      <c r="H632" s="818"/>
      <c r="I632" s="818"/>
      <c r="J632" s="818"/>
      <c r="K632" s="818"/>
      <c r="L632" s="818"/>
      <c r="M632" s="818"/>
      <c r="N632" s="805"/>
      <c r="O632" s="805"/>
      <c r="P632" s="805"/>
      <c r="Q632" s="818"/>
      <c r="R632" s="818"/>
      <c r="S632" s="818"/>
      <c r="T632" s="805">
        <v>1</v>
      </c>
      <c r="U632" s="805"/>
      <c r="V632" s="805"/>
      <c r="W632" s="805"/>
      <c r="X632" s="805"/>
      <c r="Y632" s="805"/>
      <c r="Z632" s="805">
        <f t="shared" ref="Z632" si="503">V632+Y632</f>
        <v>0</v>
      </c>
      <c r="AA632" s="818"/>
      <c r="AB632" s="821"/>
      <c r="AR632" s="802" t="str">
        <f t="shared" si="480"/>
        <v/>
      </c>
    </row>
    <row r="633" spans="1:46" x14ac:dyDescent="0.2">
      <c r="A633" s="815">
        <f>+SUBTOTAL(3,$B$13:B633)</f>
        <v>311</v>
      </c>
      <c r="B633" s="805" t="s">
        <v>708</v>
      </c>
      <c r="C633" s="805" t="s">
        <v>231</v>
      </c>
      <c r="D633" s="841"/>
      <c r="E633" s="821">
        <v>1</v>
      </c>
      <c r="F633" s="822" t="s">
        <v>2091</v>
      </c>
      <c r="G633" s="821" t="s">
        <v>1779</v>
      </c>
      <c r="H633" s="821" t="s">
        <v>1778</v>
      </c>
      <c r="I633" s="821" t="s">
        <v>439</v>
      </c>
      <c r="J633" s="821" t="s">
        <v>1779</v>
      </c>
      <c r="K633" s="821" t="s">
        <v>1778</v>
      </c>
      <c r="L633" s="821" t="s">
        <v>439</v>
      </c>
      <c r="M633" s="821">
        <v>1</v>
      </c>
      <c r="N633" s="821" t="s">
        <v>1780</v>
      </c>
      <c r="O633" s="821" t="s">
        <v>1781</v>
      </c>
      <c r="P633" s="821">
        <v>1</v>
      </c>
      <c r="Q633" s="821">
        <v>1</v>
      </c>
      <c r="R633" s="821">
        <v>1</v>
      </c>
      <c r="S633" s="821">
        <v>1</v>
      </c>
      <c r="T633" s="821"/>
      <c r="U633" s="821"/>
      <c r="V633" s="805"/>
      <c r="W633" s="805"/>
      <c r="X633" s="805"/>
      <c r="Y633" s="805"/>
      <c r="Z633" s="805"/>
      <c r="AA633" s="821"/>
      <c r="AB633" s="821"/>
      <c r="AC633" s="802"/>
      <c r="AD633" s="802"/>
      <c r="AE633" s="802"/>
      <c r="AF633" s="802"/>
      <c r="AG633" s="802"/>
      <c r="AH633" s="802"/>
      <c r="AI633" s="802"/>
      <c r="AJ633" s="802"/>
      <c r="AK633" s="802"/>
      <c r="AL633" s="802"/>
      <c r="AM633" s="802"/>
      <c r="AN633" s="802"/>
      <c r="AO633" s="802"/>
      <c r="AP633" s="802"/>
      <c r="AR633" s="802" t="str">
        <f t="shared" si="480"/>
        <v>DA</v>
      </c>
      <c r="AS633" s="802" t="str">
        <f>+RIGHT(C633,1)</f>
        <v>0</v>
      </c>
      <c r="AT633" s="802" t="str">
        <f t="shared" si="482"/>
        <v>DA+0</v>
      </c>
    </row>
    <row r="634" spans="1:46" x14ac:dyDescent="0.2">
      <c r="A634" s="815"/>
      <c r="B634" s="805"/>
      <c r="C634" s="805"/>
      <c r="D634" s="841">
        <v>307.10000000000002</v>
      </c>
      <c r="E634" s="818"/>
      <c r="F634" s="818"/>
      <c r="G634" s="818"/>
      <c r="H634" s="818"/>
      <c r="I634" s="818"/>
      <c r="J634" s="818"/>
      <c r="K634" s="818"/>
      <c r="L634" s="818"/>
      <c r="M634" s="818"/>
      <c r="N634" s="805"/>
      <c r="O634" s="805"/>
      <c r="P634" s="805"/>
      <c r="Q634" s="818"/>
      <c r="R634" s="818"/>
      <c r="S634" s="818"/>
      <c r="T634" s="805">
        <v>1</v>
      </c>
      <c r="U634" s="805"/>
      <c r="V634" s="805"/>
      <c r="W634" s="805"/>
      <c r="X634" s="805"/>
      <c r="Y634" s="805"/>
      <c r="Z634" s="805">
        <f t="shared" ref="Z634" si="504">V634+Y634</f>
        <v>0</v>
      </c>
      <c r="AA634" s="818"/>
      <c r="AB634" s="821"/>
      <c r="AR634" s="802" t="str">
        <f t="shared" si="480"/>
        <v/>
      </c>
    </row>
    <row r="635" spans="1:46" x14ac:dyDescent="0.2">
      <c r="A635" s="815">
        <f>+SUBTOTAL(3,$B$13:B635)</f>
        <v>312</v>
      </c>
      <c r="B635" s="805" t="s">
        <v>709</v>
      </c>
      <c r="C635" s="805" t="s">
        <v>231</v>
      </c>
      <c r="D635" s="841"/>
      <c r="E635" s="821">
        <v>1</v>
      </c>
      <c r="F635" s="822" t="s">
        <v>2092</v>
      </c>
      <c r="G635" s="821" t="s">
        <v>1779</v>
      </c>
      <c r="H635" s="821" t="s">
        <v>1778</v>
      </c>
      <c r="I635" s="821" t="s">
        <v>439</v>
      </c>
      <c r="J635" s="821" t="s">
        <v>1779</v>
      </c>
      <c r="K635" s="821" t="s">
        <v>1778</v>
      </c>
      <c r="L635" s="821" t="s">
        <v>439</v>
      </c>
      <c r="M635" s="821">
        <v>1</v>
      </c>
      <c r="N635" s="821" t="s">
        <v>1780</v>
      </c>
      <c r="O635" s="821" t="s">
        <v>1781</v>
      </c>
      <c r="P635" s="821">
        <v>1</v>
      </c>
      <c r="Q635" s="821">
        <v>1</v>
      </c>
      <c r="R635" s="821">
        <v>1</v>
      </c>
      <c r="S635" s="821">
        <v>1</v>
      </c>
      <c r="T635" s="821"/>
      <c r="U635" s="821"/>
      <c r="V635" s="805"/>
      <c r="W635" s="805"/>
      <c r="X635" s="805"/>
      <c r="Y635" s="805"/>
      <c r="Z635" s="805"/>
      <c r="AA635" s="821"/>
      <c r="AB635" s="821"/>
      <c r="AC635" s="802"/>
      <c r="AD635" s="802"/>
      <c r="AE635" s="802"/>
      <c r="AF635" s="802"/>
      <c r="AG635" s="802"/>
      <c r="AH635" s="802"/>
      <c r="AI635" s="802"/>
      <c r="AJ635" s="802"/>
      <c r="AK635" s="802"/>
      <c r="AL635" s="802"/>
      <c r="AM635" s="802"/>
      <c r="AN635" s="802"/>
      <c r="AO635" s="802"/>
      <c r="AP635" s="802"/>
      <c r="AR635" s="802" t="str">
        <f t="shared" si="480"/>
        <v>DA</v>
      </c>
      <c r="AS635" s="802" t="str">
        <f>+RIGHT(C635,1)</f>
        <v>0</v>
      </c>
      <c r="AT635" s="802" t="str">
        <f t="shared" si="482"/>
        <v>DA+0</v>
      </c>
    </row>
    <row r="636" spans="1:46" x14ac:dyDescent="0.2">
      <c r="A636" s="815"/>
      <c r="B636" s="805"/>
      <c r="C636" s="805"/>
      <c r="D636" s="841">
        <v>385</v>
      </c>
      <c r="E636" s="818"/>
      <c r="F636" s="818"/>
      <c r="G636" s="818"/>
      <c r="H636" s="818"/>
      <c r="I636" s="818"/>
      <c r="J636" s="818"/>
      <c r="K636" s="818"/>
      <c r="L636" s="818"/>
      <c r="M636" s="818"/>
      <c r="N636" s="805"/>
      <c r="O636" s="805"/>
      <c r="P636" s="805"/>
      <c r="Q636" s="818"/>
      <c r="R636" s="818"/>
      <c r="S636" s="818"/>
      <c r="T636" s="805">
        <v>1</v>
      </c>
      <c r="U636" s="805"/>
      <c r="V636" s="805"/>
      <c r="W636" s="805"/>
      <c r="X636" s="805"/>
      <c r="Y636" s="805"/>
      <c r="Z636" s="805">
        <f t="shared" ref="Z636" si="505">V636+Y636</f>
        <v>0</v>
      </c>
      <c r="AA636" s="818"/>
      <c r="AB636" s="821"/>
      <c r="AR636" s="802" t="str">
        <f t="shared" si="480"/>
        <v/>
      </c>
    </row>
    <row r="637" spans="1:46" x14ac:dyDescent="0.2">
      <c r="A637" s="815">
        <f>+SUBTOTAL(3,$B$13:B637)</f>
        <v>313</v>
      </c>
      <c r="B637" s="805" t="s">
        <v>710</v>
      </c>
      <c r="C637" s="805" t="s">
        <v>244</v>
      </c>
      <c r="D637" s="841"/>
      <c r="E637" s="821">
        <v>1</v>
      </c>
      <c r="F637" s="822" t="s">
        <v>2093</v>
      </c>
      <c r="G637" s="821" t="s">
        <v>1779</v>
      </c>
      <c r="H637" s="821" t="s">
        <v>1778</v>
      </c>
      <c r="I637" s="821" t="s">
        <v>439</v>
      </c>
      <c r="J637" s="821" t="s">
        <v>1779</v>
      </c>
      <c r="K637" s="821" t="s">
        <v>1778</v>
      </c>
      <c r="L637" s="821" t="s">
        <v>439</v>
      </c>
      <c r="M637" s="821">
        <v>1</v>
      </c>
      <c r="N637" s="821" t="s">
        <v>1780</v>
      </c>
      <c r="O637" s="821" t="s">
        <v>1781</v>
      </c>
      <c r="P637" s="821">
        <v>1</v>
      </c>
      <c r="Q637" s="821">
        <v>1</v>
      </c>
      <c r="R637" s="821">
        <v>1</v>
      </c>
      <c r="S637" s="818"/>
      <c r="T637" s="821"/>
      <c r="U637" s="805"/>
      <c r="V637" s="805"/>
      <c r="W637" s="805"/>
      <c r="X637" s="805"/>
      <c r="Y637" s="805"/>
      <c r="Z637" s="805"/>
      <c r="AA637" s="818"/>
      <c r="AB637" s="821"/>
      <c r="AR637" s="802" t="str">
        <f t="shared" si="480"/>
        <v>DC</v>
      </c>
      <c r="AS637" s="802" t="str">
        <f>+RIGHT(C637,1)</f>
        <v>0</v>
      </c>
      <c r="AT637" s="802" t="str">
        <f t="shared" si="482"/>
        <v>DC+0</v>
      </c>
    </row>
    <row r="638" spans="1:46" x14ac:dyDescent="0.2">
      <c r="A638" s="815"/>
      <c r="B638" s="805"/>
      <c r="C638" s="805"/>
      <c r="D638" s="841">
        <v>402</v>
      </c>
      <c r="E638" s="818"/>
      <c r="F638" s="818"/>
      <c r="G638" s="818"/>
      <c r="H638" s="818"/>
      <c r="I638" s="818"/>
      <c r="J638" s="818"/>
      <c r="K638" s="818"/>
      <c r="L638" s="818"/>
      <c r="M638" s="818"/>
      <c r="N638" s="805"/>
      <c r="O638" s="805"/>
      <c r="P638" s="805"/>
      <c r="Q638" s="818"/>
      <c r="R638" s="818"/>
      <c r="S638" s="818"/>
      <c r="T638" s="805">
        <v>1</v>
      </c>
      <c r="U638" s="805"/>
      <c r="V638" s="805"/>
      <c r="W638" s="805"/>
      <c r="X638" s="805"/>
      <c r="Y638" s="805"/>
      <c r="Z638" s="805">
        <f t="shared" ref="Z638" si="506">V638+Y638</f>
        <v>0</v>
      </c>
      <c r="AA638" s="818"/>
      <c r="AB638" s="821"/>
      <c r="AR638" s="802" t="str">
        <f t="shared" si="480"/>
        <v/>
      </c>
    </row>
    <row r="639" spans="1:46" x14ac:dyDescent="0.2">
      <c r="A639" s="815">
        <f>+SUBTOTAL(3,$B$13:B639)</f>
        <v>314</v>
      </c>
      <c r="B639" s="805" t="s">
        <v>711</v>
      </c>
      <c r="C639" s="805" t="s">
        <v>232</v>
      </c>
      <c r="D639" s="841"/>
      <c r="E639" s="821">
        <v>1</v>
      </c>
      <c r="F639" s="822" t="s">
        <v>2094</v>
      </c>
      <c r="G639" s="821" t="s">
        <v>1779</v>
      </c>
      <c r="H639" s="821" t="s">
        <v>1778</v>
      </c>
      <c r="I639" s="821" t="s">
        <v>439</v>
      </c>
      <c r="J639" s="821" t="s">
        <v>1779</v>
      </c>
      <c r="K639" s="821" t="s">
        <v>1778</v>
      </c>
      <c r="L639" s="821" t="s">
        <v>439</v>
      </c>
      <c r="M639" s="821">
        <v>1</v>
      </c>
      <c r="N639" s="821" t="s">
        <v>1780</v>
      </c>
      <c r="O639" s="821" t="s">
        <v>1781</v>
      </c>
      <c r="P639" s="821">
        <v>1</v>
      </c>
      <c r="Q639" s="821">
        <v>1</v>
      </c>
      <c r="R639" s="821">
        <v>1</v>
      </c>
      <c r="S639" s="821">
        <v>1</v>
      </c>
      <c r="T639" s="821"/>
      <c r="U639" s="821">
        <v>1</v>
      </c>
      <c r="V639" s="805"/>
      <c r="W639" s="805"/>
      <c r="X639" s="805"/>
      <c r="Y639" s="805"/>
      <c r="Z639" s="805"/>
      <c r="AA639" s="821">
        <v>1</v>
      </c>
      <c r="AB639" s="821">
        <f>+VLOOKUP(LEFT(C639,2),$AE$2:$AF$5,2,FALSE)</f>
        <v>4.9029999999999996</v>
      </c>
      <c r="AC639" s="802"/>
      <c r="AD639" s="802"/>
      <c r="AE639" s="802"/>
      <c r="AF639" s="802"/>
      <c r="AG639" s="802"/>
      <c r="AH639" s="802"/>
      <c r="AI639" s="802"/>
      <c r="AJ639" s="802"/>
      <c r="AK639" s="802"/>
      <c r="AL639" s="802"/>
      <c r="AM639" s="802"/>
      <c r="AN639" s="802"/>
      <c r="AO639" s="802"/>
      <c r="AP639" s="802"/>
      <c r="AR639" s="802" t="str">
        <f t="shared" si="480"/>
        <v>DA</v>
      </c>
      <c r="AS639" s="802" t="str">
        <f>+RIGHT(C639,1)</f>
        <v>6</v>
      </c>
      <c r="AT639" s="802" t="str">
        <f t="shared" si="482"/>
        <v>DA+6</v>
      </c>
    </row>
    <row r="640" spans="1:46" x14ac:dyDescent="0.2">
      <c r="A640" s="815"/>
      <c r="B640" s="805"/>
      <c r="C640" s="805"/>
      <c r="D640" s="841">
        <v>402.6</v>
      </c>
      <c r="E640" s="818"/>
      <c r="F640" s="818"/>
      <c r="G640" s="818"/>
      <c r="H640" s="818"/>
      <c r="I640" s="818"/>
      <c r="J640" s="818"/>
      <c r="K640" s="818"/>
      <c r="L640" s="818"/>
      <c r="M640" s="818"/>
      <c r="N640" s="805"/>
      <c r="O640" s="805"/>
      <c r="P640" s="805"/>
      <c r="Q640" s="818"/>
      <c r="R640" s="818"/>
      <c r="S640" s="818"/>
      <c r="T640" s="805">
        <v>1</v>
      </c>
      <c r="U640" s="805"/>
      <c r="V640" s="805"/>
      <c r="W640" s="805"/>
      <c r="X640" s="805"/>
      <c r="Y640" s="805"/>
      <c r="Z640" s="805">
        <f t="shared" ref="Z640" si="507">V640+Y640</f>
        <v>0</v>
      </c>
      <c r="AA640" s="818"/>
      <c r="AB640" s="821"/>
      <c r="AR640" s="802" t="str">
        <f t="shared" si="480"/>
        <v/>
      </c>
    </row>
    <row r="641" spans="1:46" x14ac:dyDescent="0.2">
      <c r="A641" s="815">
        <f>+SUBTOTAL(3,$B$13:B641)</f>
        <v>315</v>
      </c>
      <c r="B641" s="805" t="s">
        <v>712</v>
      </c>
      <c r="C641" s="805" t="s">
        <v>232</v>
      </c>
      <c r="D641" s="841"/>
      <c r="E641" s="821">
        <v>1</v>
      </c>
      <c r="F641" s="822" t="s">
        <v>2095</v>
      </c>
      <c r="G641" s="821" t="s">
        <v>1779</v>
      </c>
      <c r="H641" s="821" t="s">
        <v>1778</v>
      </c>
      <c r="I641" s="821" t="s">
        <v>439</v>
      </c>
      <c r="J641" s="821" t="s">
        <v>1779</v>
      </c>
      <c r="K641" s="821" t="s">
        <v>1778</v>
      </c>
      <c r="L641" s="821" t="s">
        <v>439</v>
      </c>
      <c r="M641" s="821">
        <v>1</v>
      </c>
      <c r="N641" s="821" t="s">
        <v>1780</v>
      </c>
      <c r="O641" s="821" t="s">
        <v>1781</v>
      </c>
      <c r="P641" s="821">
        <v>1</v>
      </c>
      <c r="Q641" s="821">
        <v>1</v>
      </c>
      <c r="R641" s="821">
        <v>1</v>
      </c>
      <c r="S641" s="821">
        <v>1</v>
      </c>
      <c r="T641" s="821"/>
      <c r="U641" s="821">
        <v>1</v>
      </c>
      <c r="V641" s="805"/>
      <c r="W641" s="805"/>
      <c r="X641" s="805"/>
      <c r="Y641" s="805"/>
      <c r="Z641" s="805"/>
      <c r="AA641" s="821">
        <v>1</v>
      </c>
      <c r="AB641" s="821">
        <f>+VLOOKUP(LEFT(C641,2),$AE$2:$AF$5,2,FALSE)</f>
        <v>4.9029999999999996</v>
      </c>
      <c r="AC641" s="802"/>
      <c r="AD641" s="802"/>
      <c r="AE641" s="802"/>
      <c r="AF641" s="802"/>
      <c r="AG641" s="802"/>
      <c r="AH641" s="802"/>
      <c r="AI641" s="802"/>
      <c r="AJ641" s="802"/>
      <c r="AK641" s="802"/>
      <c r="AL641" s="802"/>
      <c r="AM641" s="802"/>
      <c r="AN641" s="802"/>
      <c r="AO641" s="802"/>
      <c r="AP641" s="802"/>
      <c r="AR641" s="802" t="str">
        <f t="shared" si="480"/>
        <v>DA</v>
      </c>
      <c r="AS641" s="802" t="str">
        <f>+RIGHT(C641,1)</f>
        <v>6</v>
      </c>
      <c r="AT641" s="802" t="str">
        <f t="shared" si="482"/>
        <v>DA+6</v>
      </c>
    </row>
    <row r="642" spans="1:46" x14ac:dyDescent="0.2">
      <c r="A642" s="815"/>
      <c r="B642" s="805"/>
      <c r="C642" s="805"/>
      <c r="D642" s="841">
        <v>437</v>
      </c>
      <c r="E642" s="818"/>
      <c r="F642" s="818"/>
      <c r="G642" s="818"/>
      <c r="H642" s="818"/>
      <c r="I642" s="818"/>
      <c r="J642" s="818"/>
      <c r="K642" s="818"/>
      <c r="L642" s="818"/>
      <c r="M642" s="818"/>
      <c r="N642" s="805"/>
      <c r="O642" s="805"/>
      <c r="P642" s="805"/>
      <c r="Q642" s="818"/>
      <c r="R642" s="818"/>
      <c r="S642" s="818"/>
      <c r="T642" s="805">
        <v>1</v>
      </c>
      <c r="U642" s="805"/>
      <c r="V642" s="805"/>
      <c r="W642" s="805"/>
      <c r="X642" s="805"/>
      <c r="Y642" s="805"/>
      <c r="Z642" s="805">
        <f t="shared" ref="Z642" si="508">V642+Y642</f>
        <v>0</v>
      </c>
      <c r="AA642" s="818"/>
      <c r="AB642" s="821"/>
      <c r="AR642" s="802" t="str">
        <f t="shared" si="480"/>
        <v/>
      </c>
    </row>
    <row r="643" spans="1:46" x14ac:dyDescent="0.2">
      <c r="A643" s="815">
        <f>+SUBTOTAL(3,$B$13:B643)</f>
        <v>316</v>
      </c>
      <c r="B643" s="805" t="s">
        <v>713</v>
      </c>
      <c r="C643" s="805" t="s">
        <v>233</v>
      </c>
      <c r="D643" s="841"/>
      <c r="E643" s="821">
        <v>1</v>
      </c>
      <c r="F643" s="822" t="s">
        <v>2096</v>
      </c>
      <c r="G643" s="821" t="s">
        <v>1779</v>
      </c>
      <c r="H643" s="821" t="s">
        <v>1778</v>
      </c>
      <c r="I643" s="821" t="s">
        <v>439</v>
      </c>
      <c r="J643" s="821" t="s">
        <v>1779</v>
      </c>
      <c r="K643" s="821" t="s">
        <v>1778</v>
      </c>
      <c r="L643" s="821" t="s">
        <v>439</v>
      </c>
      <c r="M643" s="821">
        <v>1</v>
      </c>
      <c r="N643" s="821" t="s">
        <v>1780</v>
      </c>
      <c r="O643" s="821" t="s">
        <v>1781</v>
      </c>
      <c r="P643" s="821">
        <v>1</v>
      </c>
      <c r="Q643" s="821">
        <v>1</v>
      </c>
      <c r="R643" s="821">
        <v>1</v>
      </c>
      <c r="S643" s="821">
        <v>1</v>
      </c>
      <c r="T643" s="821"/>
      <c r="U643" s="821">
        <v>1</v>
      </c>
      <c r="V643" s="805"/>
      <c r="W643" s="805"/>
      <c r="X643" s="805"/>
      <c r="Y643" s="805"/>
      <c r="Z643" s="805"/>
      <c r="AA643" s="821">
        <v>1</v>
      </c>
      <c r="AB643" s="821">
        <f>+VLOOKUP(LEFT(C643,2),$AE$2:$AF$5,2,FALSE)</f>
        <v>4.9029999999999996</v>
      </c>
      <c r="AC643" s="802"/>
      <c r="AD643" s="802"/>
      <c r="AE643" s="802"/>
      <c r="AF643" s="802"/>
      <c r="AG643" s="802"/>
      <c r="AH643" s="802"/>
      <c r="AI643" s="802"/>
      <c r="AJ643" s="802"/>
      <c r="AK643" s="802"/>
      <c r="AL643" s="802"/>
      <c r="AM643" s="802"/>
      <c r="AN643" s="802"/>
      <c r="AO643" s="802"/>
      <c r="AP643" s="802"/>
      <c r="AR643" s="802" t="str">
        <f t="shared" si="480"/>
        <v>DA</v>
      </c>
      <c r="AS643" s="802" t="str">
        <f>+RIGHT(C643,1)</f>
        <v>9</v>
      </c>
      <c r="AT643" s="802" t="str">
        <f t="shared" si="482"/>
        <v>DA+9</v>
      </c>
    </row>
    <row r="644" spans="1:46" x14ac:dyDescent="0.2">
      <c r="A644" s="815"/>
      <c r="B644" s="805"/>
      <c r="C644" s="805"/>
      <c r="D644" s="841">
        <v>393.8</v>
      </c>
      <c r="E644" s="818"/>
      <c r="F644" s="818"/>
      <c r="G644" s="818"/>
      <c r="H644" s="818"/>
      <c r="I644" s="818"/>
      <c r="J644" s="818"/>
      <c r="K644" s="818"/>
      <c r="L644" s="818"/>
      <c r="M644" s="818"/>
      <c r="N644" s="805"/>
      <c r="O644" s="805"/>
      <c r="P644" s="805"/>
      <c r="Q644" s="818"/>
      <c r="R644" s="818"/>
      <c r="S644" s="818"/>
      <c r="T644" s="805">
        <v>1</v>
      </c>
      <c r="U644" s="805"/>
      <c r="V644" s="805"/>
      <c r="W644" s="805"/>
      <c r="X644" s="805"/>
      <c r="Y644" s="805"/>
      <c r="Z644" s="805">
        <f t="shared" ref="Z644" si="509">V644+Y644</f>
        <v>0</v>
      </c>
      <c r="AA644" s="818"/>
      <c r="AB644" s="821"/>
      <c r="AR644" s="802" t="str">
        <f t="shared" si="480"/>
        <v/>
      </c>
    </row>
    <row r="645" spans="1:46" x14ac:dyDescent="0.2">
      <c r="A645" s="815">
        <f>+SUBTOTAL(3,$B$13:B645)</f>
        <v>317</v>
      </c>
      <c r="B645" s="805" t="s">
        <v>714</v>
      </c>
      <c r="C645" s="805" t="s">
        <v>233</v>
      </c>
      <c r="D645" s="841"/>
      <c r="E645" s="821">
        <v>1</v>
      </c>
      <c r="F645" s="822" t="s">
        <v>2097</v>
      </c>
      <c r="G645" s="821" t="s">
        <v>1779</v>
      </c>
      <c r="H645" s="821" t="s">
        <v>1778</v>
      </c>
      <c r="I645" s="821" t="s">
        <v>439</v>
      </c>
      <c r="J645" s="821" t="s">
        <v>1779</v>
      </c>
      <c r="K645" s="821" t="s">
        <v>1778</v>
      </c>
      <c r="L645" s="821" t="s">
        <v>439</v>
      </c>
      <c r="M645" s="821">
        <v>1</v>
      </c>
      <c r="N645" s="821" t="s">
        <v>1780</v>
      </c>
      <c r="O645" s="821" t="s">
        <v>1781</v>
      </c>
      <c r="P645" s="821">
        <v>1</v>
      </c>
      <c r="Q645" s="821">
        <v>1</v>
      </c>
      <c r="R645" s="821">
        <v>1</v>
      </c>
      <c r="S645" s="821">
        <v>1</v>
      </c>
      <c r="T645" s="821"/>
      <c r="U645" s="821">
        <v>1</v>
      </c>
      <c r="V645" s="805"/>
      <c r="W645" s="805"/>
      <c r="X645" s="805"/>
      <c r="Y645" s="805"/>
      <c r="Z645" s="805"/>
      <c r="AA645" s="821">
        <v>1</v>
      </c>
      <c r="AB645" s="821">
        <f>+VLOOKUP(LEFT(C645,2),$AE$2:$AF$5,2,FALSE)</f>
        <v>4.9029999999999996</v>
      </c>
      <c r="AC645" s="802"/>
      <c r="AD645" s="802"/>
      <c r="AE645" s="802"/>
      <c r="AF645" s="802"/>
      <c r="AG645" s="802"/>
      <c r="AH645" s="802"/>
      <c r="AI645" s="802"/>
      <c r="AJ645" s="802"/>
      <c r="AK645" s="802"/>
      <c r="AL645" s="802"/>
      <c r="AM645" s="802"/>
      <c r="AN645" s="802"/>
      <c r="AO645" s="802"/>
      <c r="AP645" s="802"/>
      <c r="AR645" s="802" t="str">
        <f t="shared" si="480"/>
        <v>DA</v>
      </c>
      <c r="AS645" s="802" t="str">
        <f>+RIGHT(C645,1)</f>
        <v>9</v>
      </c>
      <c r="AT645" s="802" t="str">
        <f t="shared" si="482"/>
        <v>DA+9</v>
      </c>
    </row>
    <row r="646" spans="1:46" x14ac:dyDescent="0.2">
      <c r="A646" s="815"/>
      <c r="B646" s="805"/>
      <c r="C646" s="805"/>
      <c r="D646" s="841">
        <v>447</v>
      </c>
      <c r="E646" s="818"/>
      <c r="F646" s="818"/>
      <c r="G646" s="818"/>
      <c r="H646" s="818"/>
      <c r="I646" s="818"/>
      <c r="J646" s="818"/>
      <c r="K646" s="818"/>
      <c r="L646" s="818"/>
      <c r="M646" s="818"/>
      <c r="N646" s="805"/>
      <c r="O646" s="805"/>
      <c r="P646" s="805"/>
      <c r="Q646" s="818"/>
      <c r="R646" s="818"/>
      <c r="S646" s="818"/>
      <c r="T646" s="805">
        <v>1</v>
      </c>
      <c r="U646" s="805"/>
      <c r="V646" s="805"/>
      <c r="W646" s="805"/>
      <c r="X646" s="805"/>
      <c r="Y646" s="805"/>
      <c r="Z646" s="805">
        <f t="shared" ref="Z646" si="510">V646+Y646</f>
        <v>0</v>
      </c>
      <c r="AA646" s="818"/>
      <c r="AB646" s="821"/>
      <c r="AR646" s="802" t="str">
        <f t="shared" si="480"/>
        <v/>
      </c>
    </row>
    <row r="647" spans="1:46" x14ac:dyDescent="0.2">
      <c r="A647" s="815">
        <f>+SUBTOTAL(3,$B$13:B647)</f>
        <v>318</v>
      </c>
      <c r="B647" s="805" t="s">
        <v>715</v>
      </c>
      <c r="C647" s="805" t="s">
        <v>233</v>
      </c>
      <c r="D647" s="841"/>
      <c r="E647" s="821">
        <v>1</v>
      </c>
      <c r="F647" s="822" t="s">
        <v>2098</v>
      </c>
      <c r="G647" s="821" t="s">
        <v>1779</v>
      </c>
      <c r="H647" s="821" t="s">
        <v>1778</v>
      </c>
      <c r="I647" s="821" t="s">
        <v>439</v>
      </c>
      <c r="J647" s="821" t="s">
        <v>1779</v>
      </c>
      <c r="K647" s="821" t="s">
        <v>1778</v>
      </c>
      <c r="L647" s="821" t="s">
        <v>439</v>
      </c>
      <c r="M647" s="821">
        <v>1</v>
      </c>
      <c r="N647" s="821" t="s">
        <v>1780</v>
      </c>
      <c r="O647" s="821" t="s">
        <v>1781</v>
      </c>
      <c r="P647" s="821">
        <v>1</v>
      </c>
      <c r="Q647" s="821">
        <v>1</v>
      </c>
      <c r="R647" s="821">
        <v>1</v>
      </c>
      <c r="S647" s="821">
        <v>1</v>
      </c>
      <c r="T647" s="821"/>
      <c r="U647" s="821">
        <v>1</v>
      </c>
      <c r="V647" s="805"/>
      <c r="W647" s="805"/>
      <c r="X647" s="805"/>
      <c r="Y647" s="805"/>
      <c r="Z647" s="805"/>
      <c r="AA647" s="821">
        <v>1</v>
      </c>
      <c r="AB647" s="821">
        <f>+VLOOKUP(LEFT(C647,2),$AE$2:$AF$5,2,FALSE)</f>
        <v>4.9029999999999996</v>
      </c>
      <c r="AC647" s="802"/>
      <c r="AD647" s="802"/>
      <c r="AE647" s="802"/>
      <c r="AF647" s="802"/>
      <c r="AG647" s="802"/>
      <c r="AH647" s="802"/>
      <c r="AI647" s="802"/>
      <c r="AJ647" s="802"/>
      <c r="AK647" s="802"/>
      <c r="AL647" s="802"/>
      <c r="AM647" s="802"/>
      <c r="AN647" s="802"/>
      <c r="AO647" s="802"/>
      <c r="AP647" s="802"/>
      <c r="AR647" s="802" t="str">
        <f t="shared" si="480"/>
        <v>DA</v>
      </c>
      <c r="AS647" s="802" t="str">
        <f>+RIGHT(C647,1)</f>
        <v>9</v>
      </c>
      <c r="AT647" s="802" t="str">
        <f t="shared" si="482"/>
        <v>DA+9</v>
      </c>
    </row>
    <row r="648" spans="1:46" x14ac:dyDescent="0.2">
      <c r="A648" s="815"/>
      <c r="B648" s="805"/>
      <c r="C648" s="805"/>
      <c r="D648" s="841">
        <v>373</v>
      </c>
      <c r="E648" s="818"/>
      <c r="F648" s="818"/>
      <c r="G648" s="818"/>
      <c r="H648" s="818"/>
      <c r="I648" s="818"/>
      <c r="J648" s="818"/>
      <c r="K648" s="818"/>
      <c r="L648" s="818"/>
      <c r="M648" s="818"/>
      <c r="N648" s="805"/>
      <c r="O648" s="805"/>
      <c r="P648" s="805"/>
      <c r="Q648" s="818"/>
      <c r="R648" s="818"/>
      <c r="S648" s="818"/>
      <c r="T648" s="805">
        <v>1</v>
      </c>
      <c r="U648" s="805"/>
      <c r="V648" s="805"/>
      <c r="W648" s="805"/>
      <c r="X648" s="805"/>
      <c r="Y648" s="805"/>
      <c r="Z648" s="805">
        <f t="shared" ref="Z648" si="511">V648+Y648</f>
        <v>0</v>
      </c>
      <c r="AA648" s="818"/>
      <c r="AB648" s="821"/>
      <c r="AR648" s="802" t="str">
        <f t="shared" si="480"/>
        <v/>
      </c>
    </row>
    <row r="649" spans="1:46" x14ac:dyDescent="0.2">
      <c r="A649" s="815">
        <f>+SUBTOTAL(3,$B$13:B649)</f>
        <v>319</v>
      </c>
      <c r="B649" s="805" t="s">
        <v>716</v>
      </c>
      <c r="C649" s="805" t="s">
        <v>232</v>
      </c>
      <c r="D649" s="841"/>
      <c r="E649" s="821">
        <v>1</v>
      </c>
      <c r="F649" s="822" t="s">
        <v>2099</v>
      </c>
      <c r="G649" s="821" t="s">
        <v>1779</v>
      </c>
      <c r="H649" s="821" t="s">
        <v>1778</v>
      </c>
      <c r="I649" s="821" t="s">
        <v>439</v>
      </c>
      <c r="J649" s="821" t="s">
        <v>1779</v>
      </c>
      <c r="K649" s="821" t="s">
        <v>1778</v>
      </c>
      <c r="L649" s="821" t="s">
        <v>439</v>
      </c>
      <c r="M649" s="821">
        <v>1</v>
      </c>
      <c r="N649" s="821" t="s">
        <v>1780</v>
      </c>
      <c r="O649" s="821" t="s">
        <v>1781</v>
      </c>
      <c r="P649" s="821">
        <v>1</v>
      </c>
      <c r="Q649" s="821">
        <v>1</v>
      </c>
      <c r="R649" s="821">
        <v>1</v>
      </c>
      <c r="S649" s="821">
        <v>1</v>
      </c>
      <c r="T649" s="821"/>
      <c r="U649" s="821">
        <v>1</v>
      </c>
      <c r="V649" s="805"/>
      <c r="W649" s="805"/>
      <c r="X649" s="805"/>
      <c r="Y649" s="805"/>
      <c r="Z649" s="805"/>
      <c r="AA649" s="821">
        <v>1</v>
      </c>
      <c r="AB649" s="821">
        <f>+VLOOKUP(LEFT(C649,2),$AE$2:$AF$5,2,FALSE)</f>
        <v>4.9029999999999996</v>
      </c>
      <c r="AC649" s="802"/>
      <c r="AD649" s="802"/>
      <c r="AE649" s="802"/>
      <c r="AF649" s="802"/>
      <c r="AG649" s="802"/>
      <c r="AH649" s="802"/>
      <c r="AI649" s="802"/>
      <c r="AJ649" s="802"/>
      <c r="AK649" s="802"/>
      <c r="AL649" s="802"/>
      <c r="AM649" s="802"/>
      <c r="AN649" s="802"/>
      <c r="AO649" s="802"/>
      <c r="AP649" s="802"/>
      <c r="AR649" s="802" t="str">
        <f t="shared" si="480"/>
        <v>DA</v>
      </c>
      <c r="AS649" s="802" t="str">
        <f>+RIGHT(C649,1)</f>
        <v>6</v>
      </c>
      <c r="AT649" s="802" t="str">
        <f t="shared" si="482"/>
        <v>DA+6</v>
      </c>
    </row>
    <row r="650" spans="1:46" x14ac:dyDescent="0.2">
      <c r="A650" s="815"/>
      <c r="B650" s="805"/>
      <c r="C650" s="805"/>
      <c r="D650" s="841">
        <v>406.8</v>
      </c>
      <c r="E650" s="818"/>
      <c r="F650" s="818"/>
      <c r="G650" s="818"/>
      <c r="H650" s="818"/>
      <c r="I650" s="818"/>
      <c r="J650" s="818"/>
      <c r="K650" s="818"/>
      <c r="L650" s="818"/>
      <c r="M650" s="818"/>
      <c r="N650" s="805"/>
      <c r="O650" s="805"/>
      <c r="P650" s="805"/>
      <c r="Q650" s="818"/>
      <c r="R650" s="818"/>
      <c r="S650" s="818"/>
      <c r="T650" s="805">
        <v>1</v>
      </c>
      <c r="U650" s="805"/>
      <c r="V650" s="805"/>
      <c r="W650" s="805"/>
      <c r="X650" s="805"/>
      <c r="Y650" s="805"/>
      <c r="Z650" s="805">
        <f t="shared" ref="Z650" si="512">V650+Y650</f>
        <v>0</v>
      </c>
      <c r="AA650" s="818"/>
      <c r="AB650" s="821"/>
      <c r="AR650" s="802" t="str">
        <f t="shared" si="480"/>
        <v/>
      </c>
    </row>
    <row r="651" spans="1:46" x14ac:dyDescent="0.2">
      <c r="A651" s="815">
        <f>+SUBTOTAL(3,$B$13:B651)</f>
        <v>320</v>
      </c>
      <c r="B651" s="805" t="s">
        <v>717</v>
      </c>
      <c r="C651" s="805" t="s">
        <v>20</v>
      </c>
      <c r="D651" s="841"/>
      <c r="E651" s="821">
        <v>1</v>
      </c>
      <c r="F651" s="822" t="s">
        <v>2100</v>
      </c>
      <c r="G651" s="821" t="s">
        <v>1779</v>
      </c>
      <c r="H651" s="821" t="s">
        <v>1778</v>
      </c>
      <c r="I651" s="821" t="s">
        <v>439</v>
      </c>
      <c r="J651" s="821" t="s">
        <v>1779</v>
      </c>
      <c r="K651" s="821" t="s">
        <v>1778</v>
      </c>
      <c r="L651" s="821" t="s">
        <v>439</v>
      </c>
      <c r="M651" s="821">
        <v>1</v>
      </c>
      <c r="N651" s="821" t="s">
        <v>1780</v>
      </c>
      <c r="O651" s="821" t="s">
        <v>1781</v>
      </c>
      <c r="P651" s="821">
        <v>1</v>
      </c>
      <c r="Q651" s="821">
        <v>1</v>
      </c>
      <c r="R651" s="821">
        <v>1</v>
      </c>
      <c r="S651" s="821">
        <v>1</v>
      </c>
      <c r="T651" s="821"/>
      <c r="U651" s="821">
        <v>1</v>
      </c>
      <c r="V651" s="805"/>
      <c r="W651" s="805"/>
      <c r="X651" s="805"/>
      <c r="Y651" s="805"/>
      <c r="Z651" s="805"/>
      <c r="AA651" s="821">
        <v>1</v>
      </c>
      <c r="AB651" s="821">
        <f>+VLOOKUP(LEFT(C651,2),$AE$2:$AF$5,2,FALSE)</f>
        <v>4.9029999999999996</v>
      </c>
      <c r="AC651" s="802"/>
      <c r="AD651" s="802"/>
      <c r="AE651" s="802"/>
      <c r="AF651" s="802"/>
      <c r="AG651" s="802"/>
      <c r="AH651" s="802"/>
      <c r="AI651" s="802"/>
      <c r="AJ651" s="802"/>
      <c r="AK651" s="802"/>
      <c r="AL651" s="802"/>
      <c r="AM651" s="802"/>
      <c r="AN651" s="802"/>
      <c r="AO651" s="802"/>
      <c r="AP651" s="802"/>
      <c r="AR651" s="802" t="str">
        <f t="shared" si="480"/>
        <v>DA</v>
      </c>
      <c r="AS651" s="802" t="str">
        <f>+RIGHT(C651,1)</f>
        <v>3</v>
      </c>
      <c r="AT651" s="802" t="str">
        <f t="shared" si="482"/>
        <v>DA+3</v>
      </c>
    </row>
    <row r="652" spans="1:46" x14ac:dyDescent="0.2">
      <c r="A652" s="815"/>
      <c r="B652" s="805"/>
      <c r="C652" s="805"/>
      <c r="D652" s="841">
        <v>433</v>
      </c>
      <c r="E652" s="818"/>
      <c r="F652" s="818"/>
      <c r="G652" s="818"/>
      <c r="H652" s="818"/>
      <c r="I652" s="818"/>
      <c r="J652" s="818"/>
      <c r="K652" s="818"/>
      <c r="L652" s="818"/>
      <c r="M652" s="818"/>
      <c r="N652" s="805"/>
      <c r="O652" s="805"/>
      <c r="P652" s="805"/>
      <c r="Q652" s="818"/>
      <c r="R652" s="818"/>
      <c r="S652" s="818"/>
      <c r="T652" s="805">
        <v>1</v>
      </c>
      <c r="U652" s="805"/>
      <c r="V652" s="805"/>
      <c r="W652" s="805"/>
      <c r="X652" s="805"/>
      <c r="Y652" s="805"/>
      <c r="Z652" s="805">
        <f t="shared" ref="Z652" si="513">V652+Y652</f>
        <v>0</v>
      </c>
      <c r="AA652" s="818"/>
      <c r="AB652" s="821"/>
      <c r="AR652" s="802" t="str">
        <f t="shared" si="480"/>
        <v/>
      </c>
    </row>
    <row r="653" spans="1:46" x14ac:dyDescent="0.2">
      <c r="A653" s="815">
        <f>+SUBTOTAL(3,$B$13:B653)</f>
        <v>321</v>
      </c>
      <c r="B653" s="805" t="s">
        <v>718</v>
      </c>
      <c r="C653" s="805" t="s">
        <v>232</v>
      </c>
      <c r="D653" s="841"/>
      <c r="E653" s="821">
        <v>1</v>
      </c>
      <c r="F653" s="822" t="s">
        <v>2101</v>
      </c>
      <c r="G653" s="821" t="s">
        <v>1779</v>
      </c>
      <c r="H653" s="821" t="s">
        <v>1778</v>
      </c>
      <c r="I653" s="821" t="s">
        <v>439</v>
      </c>
      <c r="J653" s="821" t="s">
        <v>1779</v>
      </c>
      <c r="K653" s="821" t="s">
        <v>1778</v>
      </c>
      <c r="L653" s="821" t="s">
        <v>439</v>
      </c>
      <c r="M653" s="821">
        <v>1</v>
      </c>
      <c r="N653" s="821" t="s">
        <v>1780</v>
      </c>
      <c r="O653" s="821" t="s">
        <v>1781</v>
      </c>
      <c r="P653" s="821">
        <v>1</v>
      </c>
      <c r="Q653" s="821">
        <v>1</v>
      </c>
      <c r="R653" s="821">
        <v>1</v>
      </c>
      <c r="S653" s="821">
        <v>1</v>
      </c>
      <c r="T653" s="821"/>
      <c r="U653" s="821">
        <v>1</v>
      </c>
      <c r="V653" s="805"/>
      <c r="W653" s="805"/>
      <c r="X653" s="805"/>
      <c r="Y653" s="805"/>
      <c r="Z653" s="805"/>
      <c r="AA653" s="821">
        <v>1</v>
      </c>
      <c r="AB653" s="821">
        <f>+VLOOKUP(LEFT(C653,2),$AE$2:$AF$5,2,FALSE)</f>
        <v>4.9029999999999996</v>
      </c>
      <c r="AC653" s="802"/>
      <c r="AD653" s="802"/>
      <c r="AE653" s="802"/>
      <c r="AF653" s="802"/>
      <c r="AG653" s="802"/>
      <c r="AH653" s="802"/>
      <c r="AI653" s="802"/>
      <c r="AJ653" s="802"/>
      <c r="AK653" s="802"/>
      <c r="AL653" s="802"/>
      <c r="AM653" s="802"/>
      <c r="AN653" s="802"/>
      <c r="AO653" s="802"/>
      <c r="AP653" s="802"/>
      <c r="AR653" s="802" t="str">
        <f t="shared" ref="AR653:AR716" si="514">+LEFT(C653,2)</f>
        <v>DA</v>
      </c>
      <c r="AS653" s="802" t="str">
        <f>+RIGHT(C653,1)</f>
        <v>6</v>
      </c>
      <c r="AT653" s="802" t="str">
        <f t="shared" si="482"/>
        <v>DA+6</v>
      </c>
    </row>
    <row r="654" spans="1:46" x14ac:dyDescent="0.2">
      <c r="A654" s="815"/>
      <c r="B654" s="805"/>
      <c r="C654" s="805"/>
      <c r="D654" s="841">
        <v>399.7</v>
      </c>
      <c r="E654" s="818"/>
      <c r="F654" s="818"/>
      <c r="G654" s="818"/>
      <c r="H654" s="818"/>
      <c r="I654" s="818"/>
      <c r="J654" s="818"/>
      <c r="K654" s="818"/>
      <c r="L654" s="818"/>
      <c r="M654" s="818"/>
      <c r="N654" s="805"/>
      <c r="O654" s="805"/>
      <c r="P654" s="805"/>
      <c r="Q654" s="818"/>
      <c r="R654" s="818"/>
      <c r="S654" s="818"/>
      <c r="T654" s="805">
        <v>1</v>
      </c>
      <c r="U654" s="805"/>
      <c r="V654" s="805"/>
      <c r="W654" s="805"/>
      <c r="X654" s="805"/>
      <c r="Y654" s="805"/>
      <c r="Z654" s="805">
        <f t="shared" ref="Z654" si="515">V654+Y654</f>
        <v>0</v>
      </c>
      <c r="AA654" s="818"/>
      <c r="AB654" s="821"/>
      <c r="AR654" s="802" t="str">
        <f t="shared" si="514"/>
        <v/>
      </c>
    </row>
    <row r="655" spans="1:46" x14ac:dyDescent="0.2">
      <c r="A655" s="815">
        <f>+SUBTOTAL(3,$B$13:B655)</f>
        <v>322</v>
      </c>
      <c r="B655" s="805" t="s">
        <v>719</v>
      </c>
      <c r="C655" s="805" t="s">
        <v>20</v>
      </c>
      <c r="D655" s="841"/>
      <c r="E655" s="821">
        <v>1</v>
      </c>
      <c r="F655" s="822" t="s">
        <v>2102</v>
      </c>
      <c r="G655" s="821" t="s">
        <v>1779</v>
      </c>
      <c r="H655" s="821" t="s">
        <v>1778</v>
      </c>
      <c r="I655" s="821" t="s">
        <v>439</v>
      </c>
      <c r="J655" s="821" t="s">
        <v>1779</v>
      </c>
      <c r="K655" s="821" t="s">
        <v>1778</v>
      </c>
      <c r="L655" s="821" t="s">
        <v>439</v>
      </c>
      <c r="M655" s="821">
        <v>1</v>
      </c>
      <c r="N655" s="821" t="s">
        <v>1780</v>
      </c>
      <c r="O655" s="821" t="s">
        <v>1781</v>
      </c>
      <c r="P655" s="821">
        <v>1</v>
      </c>
      <c r="Q655" s="821">
        <v>1</v>
      </c>
      <c r="R655" s="821">
        <v>1</v>
      </c>
      <c r="S655" s="821">
        <v>1</v>
      </c>
      <c r="T655" s="821"/>
      <c r="U655" s="821">
        <v>1</v>
      </c>
      <c r="V655" s="805"/>
      <c r="W655" s="805"/>
      <c r="X655" s="805"/>
      <c r="Y655" s="805"/>
      <c r="Z655" s="805"/>
      <c r="AA655" s="821">
        <v>1</v>
      </c>
      <c r="AB655" s="821">
        <f>+VLOOKUP(LEFT(C655,2),$AE$2:$AF$5,2,FALSE)</f>
        <v>4.9029999999999996</v>
      </c>
      <c r="AC655" s="802"/>
      <c r="AD655" s="802"/>
      <c r="AE655" s="802"/>
      <c r="AF655" s="802"/>
      <c r="AG655" s="802"/>
      <c r="AH655" s="802"/>
      <c r="AI655" s="802"/>
      <c r="AJ655" s="802"/>
      <c r="AK655" s="802"/>
      <c r="AL655" s="802"/>
      <c r="AM655" s="802"/>
      <c r="AN655" s="802"/>
      <c r="AO655" s="802"/>
      <c r="AP655" s="802"/>
      <c r="AR655" s="802" t="str">
        <f t="shared" si="514"/>
        <v>DA</v>
      </c>
      <c r="AS655" s="802" t="str">
        <f>+RIGHT(C655,1)</f>
        <v>3</v>
      </c>
      <c r="AT655" s="802" t="str">
        <f t="shared" ref="AT655:AT717" si="516">+CONCATENATE(AR655,"+",AS655)</f>
        <v>DA+3</v>
      </c>
    </row>
    <row r="656" spans="1:46" x14ac:dyDescent="0.2">
      <c r="A656" s="815"/>
      <c r="B656" s="805"/>
      <c r="C656" s="805"/>
      <c r="D656" s="841">
        <v>384.1</v>
      </c>
      <c r="E656" s="818"/>
      <c r="F656" s="818"/>
      <c r="G656" s="818"/>
      <c r="H656" s="818"/>
      <c r="I656" s="818"/>
      <c r="J656" s="818"/>
      <c r="K656" s="818"/>
      <c r="L656" s="818"/>
      <c r="M656" s="818"/>
      <c r="N656" s="805"/>
      <c r="O656" s="805"/>
      <c r="P656" s="805"/>
      <c r="Q656" s="818"/>
      <c r="R656" s="818"/>
      <c r="S656" s="818"/>
      <c r="T656" s="805">
        <v>1</v>
      </c>
      <c r="U656" s="805"/>
      <c r="V656" s="805"/>
      <c r="W656" s="805"/>
      <c r="X656" s="805"/>
      <c r="Y656" s="805"/>
      <c r="Z656" s="805">
        <f t="shared" ref="Z656" si="517">V656+Y656</f>
        <v>0</v>
      </c>
      <c r="AA656" s="818"/>
      <c r="AB656" s="821"/>
      <c r="AR656" s="802" t="str">
        <f t="shared" si="514"/>
        <v/>
      </c>
    </row>
    <row r="657" spans="1:46" x14ac:dyDescent="0.2">
      <c r="A657" s="815">
        <f>+SUBTOTAL(3,$B$13:B657)</f>
        <v>323</v>
      </c>
      <c r="B657" s="805" t="s">
        <v>720</v>
      </c>
      <c r="C657" s="805" t="s">
        <v>233</v>
      </c>
      <c r="D657" s="841"/>
      <c r="E657" s="821">
        <v>1</v>
      </c>
      <c r="F657" s="822" t="s">
        <v>2103</v>
      </c>
      <c r="G657" s="821" t="s">
        <v>1779</v>
      </c>
      <c r="H657" s="821" t="s">
        <v>1778</v>
      </c>
      <c r="I657" s="821" t="s">
        <v>439</v>
      </c>
      <c r="J657" s="821" t="s">
        <v>1779</v>
      </c>
      <c r="K657" s="821" t="s">
        <v>1778</v>
      </c>
      <c r="L657" s="821" t="s">
        <v>439</v>
      </c>
      <c r="M657" s="821">
        <v>1</v>
      </c>
      <c r="N657" s="821" t="s">
        <v>1780</v>
      </c>
      <c r="O657" s="821" t="s">
        <v>1781</v>
      </c>
      <c r="P657" s="821">
        <v>1</v>
      </c>
      <c r="Q657" s="821">
        <v>1</v>
      </c>
      <c r="R657" s="821">
        <v>1</v>
      </c>
      <c r="S657" s="821">
        <v>1</v>
      </c>
      <c r="T657" s="821"/>
      <c r="U657" s="821">
        <v>1</v>
      </c>
      <c r="V657" s="805"/>
      <c r="W657" s="805"/>
      <c r="X657" s="805"/>
      <c r="Y657" s="805"/>
      <c r="Z657" s="805"/>
      <c r="AA657" s="821">
        <v>1</v>
      </c>
      <c r="AB657" s="821">
        <f>+VLOOKUP(LEFT(C657,2),$AE$2:$AF$5,2,FALSE)</f>
        <v>4.9029999999999996</v>
      </c>
      <c r="AC657" s="802"/>
      <c r="AD657" s="802"/>
      <c r="AE657" s="802"/>
      <c r="AF657" s="802"/>
      <c r="AG657" s="802"/>
      <c r="AH657" s="802"/>
      <c r="AI657" s="802"/>
      <c r="AJ657" s="802"/>
      <c r="AK657" s="802"/>
      <c r="AL657" s="802"/>
      <c r="AM657" s="802"/>
      <c r="AN657" s="802"/>
      <c r="AO657" s="802"/>
      <c r="AP657" s="802"/>
      <c r="AR657" s="802" t="str">
        <f t="shared" si="514"/>
        <v>DA</v>
      </c>
      <c r="AS657" s="802" t="str">
        <f>+RIGHT(C657,1)</f>
        <v>9</v>
      </c>
      <c r="AT657" s="802" t="str">
        <f t="shared" si="516"/>
        <v>DA+9</v>
      </c>
    </row>
    <row r="658" spans="1:46" x14ac:dyDescent="0.2">
      <c r="A658" s="815"/>
      <c r="B658" s="805"/>
      <c r="C658" s="805"/>
      <c r="D658" s="841">
        <v>455.9</v>
      </c>
      <c r="E658" s="818"/>
      <c r="F658" s="818"/>
      <c r="G658" s="818"/>
      <c r="H658" s="818"/>
      <c r="I658" s="818"/>
      <c r="J658" s="818"/>
      <c r="K658" s="818"/>
      <c r="L658" s="818"/>
      <c r="M658" s="818"/>
      <c r="N658" s="805"/>
      <c r="O658" s="805"/>
      <c r="P658" s="805"/>
      <c r="Q658" s="818"/>
      <c r="R658" s="818"/>
      <c r="S658" s="818"/>
      <c r="T658" s="805">
        <v>1</v>
      </c>
      <c r="U658" s="805"/>
      <c r="V658" s="805"/>
      <c r="W658" s="805"/>
      <c r="X658" s="805"/>
      <c r="Y658" s="805"/>
      <c r="Z658" s="805">
        <f t="shared" ref="Z658" si="518">V658+Y658</f>
        <v>0</v>
      </c>
      <c r="AA658" s="818"/>
      <c r="AB658" s="821"/>
      <c r="AR658" s="802" t="str">
        <f t="shared" si="514"/>
        <v/>
      </c>
    </row>
    <row r="659" spans="1:46" x14ac:dyDescent="0.2">
      <c r="A659" s="815">
        <f>+SUBTOTAL(3,$B$13:B659)</f>
        <v>324</v>
      </c>
      <c r="B659" s="805" t="s">
        <v>721</v>
      </c>
      <c r="C659" s="805" t="s">
        <v>241</v>
      </c>
      <c r="D659" s="841"/>
      <c r="E659" s="821">
        <v>1</v>
      </c>
      <c r="F659" s="822" t="s">
        <v>2104</v>
      </c>
      <c r="G659" s="821" t="s">
        <v>1779</v>
      </c>
      <c r="H659" s="821" t="s">
        <v>1778</v>
      </c>
      <c r="I659" s="821" t="s">
        <v>439</v>
      </c>
      <c r="J659" s="821" t="s">
        <v>1779</v>
      </c>
      <c r="K659" s="821" t="s">
        <v>1778</v>
      </c>
      <c r="L659" s="821" t="s">
        <v>439</v>
      </c>
      <c r="M659" s="821">
        <v>1</v>
      </c>
      <c r="N659" s="821" t="s">
        <v>1780</v>
      </c>
      <c r="O659" s="821" t="s">
        <v>1781</v>
      </c>
      <c r="P659" s="821">
        <v>1</v>
      </c>
      <c r="Q659" s="821">
        <v>1</v>
      </c>
      <c r="R659" s="821">
        <v>1</v>
      </c>
      <c r="S659" s="818"/>
      <c r="T659" s="821"/>
      <c r="U659" s="805">
        <v>1</v>
      </c>
      <c r="V659" s="805"/>
      <c r="W659" s="805"/>
      <c r="X659" s="805"/>
      <c r="Y659" s="805"/>
      <c r="Z659" s="805"/>
      <c r="AA659" s="821">
        <v>1</v>
      </c>
      <c r="AB659" s="821">
        <f>+VLOOKUP(LEFT(C659,2),$AE$2:$AF$5,2,FALSE)</f>
        <v>7.3659999999999997</v>
      </c>
      <c r="AR659" s="802" t="str">
        <f t="shared" si="514"/>
        <v>DB</v>
      </c>
      <c r="AS659" s="802" t="str">
        <f>+RIGHT(C659,1)</f>
        <v>9</v>
      </c>
      <c r="AT659" s="802" t="str">
        <f t="shared" si="516"/>
        <v>DB+9</v>
      </c>
    </row>
    <row r="660" spans="1:46" x14ac:dyDescent="0.2">
      <c r="A660" s="815"/>
      <c r="B660" s="805"/>
      <c r="C660" s="805"/>
      <c r="D660" s="841">
        <v>433.2</v>
      </c>
      <c r="E660" s="818"/>
      <c r="F660" s="818"/>
      <c r="G660" s="818"/>
      <c r="H660" s="818"/>
      <c r="I660" s="818"/>
      <c r="J660" s="818"/>
      <c r="K660" s="818"/>
      <c r="L660" s="818"/>
      <c r="M660" s="818"/>
      <c r="N660" s="805"/>
      <c r="O660" s="805"/>
      <c r="P660" s="805"/>
      <c r="Q660" s="818"/>
      <c r="R660" s="818"/>
      <c r="S660" s="818"/>
      <c r="T660" s="805">
        <v>1</v>
      </c>
      <c r="U660" s="805"/>
      <c r="V660" s="805"/>
      <c r="W660" s="805"/>
      <c r="X660" s="805"/>
      <c r="Y660" s="805"/>
      <c r="Z660" s="805">
        <f t="shared" ref="Z660" si="519">V660+Y660</f>
        <v>0</v>
      </c>
      <c r="AA660" s="805"/>
      <c r="AB660" s="821"/>
      <c r="AR660" s="802" t="str">
        <f t="shared" si="514"/>
        <v/>
      </c>
    </row>
    <row r="661" spans="1:46" x14ac:dyDescent="0.2">
      <c r="A661" s="815">
        <f>+SUBTOTAL(3,$B$13:B661)</f>
        <v>325</v>
      </c>
      <c r="B661" s="805" t="s">
        <v>722</v>
      </c>
      <c r="C661" s="805" t="s">
        <v>233</v>
      </c>
      <c r="D661" s="841"/>
      <c r="E661" s="821">
        <v>1</v>
      </c>
      <c r="F661" s="822" t="s">
        <v>2105</v>
      </c>
      <c r="G661" s="821" t="s">
        <v>1779</v>
      </c>
      <c r="H661" s="821" t="s">
        <v>1778</v>
      </c>
      <c r="I661" s="821" t="s">
        <v>439</v>
      </c>
      <c r="J661" s="821" t="s">
        <v>1779</v>
      </c>
      <c r="K661" s="821" t="s">
        <v>1778</v>
      </c>
      <c r="L661" s="821" t="s">
        <v>439</v>
      </c>
      <c r="M661" s="821">
        <v>1</v>
      </c>
      <c r="N661" s="821" t="s">
        <v>1780</v>
      </c>
      <c r="O661" s="821" t="s">
        <v>1781</v>
      </c>
      <c r="P661" s="821">
        <v>1</v>
      </c>
      <c r="Q661" s="821">
        <v>1</v>
      </c>
      <c r="R661" s="821">
        <v>1</v>
      </c>
      <c r="S661" s="821">
        <v>1</v>
      </c>
      <c r="T661" s="821"/>
      <c r="U661" s="821">
        <v>1</v>
      </c>
      <c r="V661" s="805"/>
      <c r="W661" s="805"/>
      <c r="X661" s="805"/>
      <c r="Y661" s="805"/>
      <c r="Z661" s="805"/>
      <c r="AA661" s="821">
        <v>1</v>
      </c>
      <c r="AB661" s="821">
        <f>+VLOOKUP(LEFT(C661,2),$AE$2:$AF$5,2,FALSE)</f>
        <v>4.9029999999999996</v>
      </c>
      <c r="AC661" s="802"/>
      <c r="AD661" s="802"/>
      <c r="AE661" s="802"/>
      <c r="AF661" s="802"/>
      <c r="AG661" s="802"/>
      <c r="AH661" s="802"/>
      <c r="AI661" s="802"/>
      <c r="AJ661" s="802"/>
      <c r="AK661" s="802"/>
      <c r="AL661" s="802"/>
      <c r="AM661" s="802"/>
      <c r="AN661" s="802"/>
      <c r="AO661" s="802"/>
      <c r="AP661" s="802"/>
      <c r="AR661" s="802" t="str">
        <f t="shared" si="514"/>
        <v>DA</v>
      </c>
      <c r="AS661" s="802" t="str">
        <f>+RIGHT(C661,1)</f>
        <v>9</v>
      </c>
      <c r="AT661" s="802" t="str">
        <f t="shared" si="516"/>
        <v>DA+9</v>
      </c>
    </row>
    <row r="662" spans="1:46" x14ac:dyDescent="0.2">
      <c r="A662" s="815"/>
      <c r="B662" s="805"/>
      <c r="C662" s="805"/>
      <c r="D662" s="841">
        <v>407.4</v>
      </c>
      <c r="E662" s="818"/>
      <c r="F662" s="818"/>
      <c r="G662" s="818"/>
      <c r="H662" s="818"/>
      <c r="I662" s="818"/>
      <c r="J662" s="818"/>
      <c r="K662" s="818"/>
      <c r="L662" s="818"/>
      <c r="M662" s="818"/>
      <c r="N662" s="805"/>
      <c r="O662" s="805"/>
      <c r="P662" s="805"/>
      <c r="Q662" s="818"/>
      <c r="R662" s="818"/>
      <c r="S662" s="818"/>
      <c r="T662" s="805">
        <v>1</v>
      </c>
      <c r="U662" s="805"/>
      <c r="V662" s="805"/>
      <c r="W662" s="805"/>
      <c r="X662" s="805"/>
      <c r="Y662" s="805"/>
      <c r="Z662" s="805">
        <f t="shared" ref="Z662" si="520">V662+Y662</f>
        <v>0</v>
      </c>
      <c r="AA662" s="805"/>
      <c r="AB662" s="821"/>
      <c r="AR662" s="802" t="str">
        <f t="shared" si="514"/>
        <v/>
      </c>
    </row>
    <row r="663" spans="1:46" x14ac:dyDescent="0.2">
      <c r="A663" s="815">
        <f>+SUBTOTAL(3,$B$13:B663)</f>
        <v>326</v>
      </c>
      <c r="B663" s="805" t="s">
        <v>723</v>
      </c>
      <c r="C663" s="805" t="s">
        <v>231</v>
      </c>
      <c r="D663" s="841"/>
      <c r="E663" s="821">
        <v>1</v>
      </c>
      <c r="F663" s="822" t="s">
        <v>2106</v>
      </c>
      <c r="G663" s="821" t="s">
        <v>1779</v>
      </c>
      <c r="H663" s="821" t="s">
        <v>1778</v>
      </c>
      <c r="I663" s="821" t="s">
        <v>439</v>
      </c>
      <c r="J663" s="821" t="s">
        <v>1779</v>
      </c>
      <c r="K663" s="821" t="s">
        <v>1778</v>
      </c>
      <c r="L663" s="821" t="s">
        <v>439</v>
      </c>
      <c r="M663" s="821">
        <v>1</v>
      </c>
      <c r="N663" s="821" t="s">
        <v>1780</v>
      </c>
      <c r="O663" s="821" t="s">
        <v>1781</v>
      </c>
      <c r="P663" s="821">
        <v>1</v>
      </c>
      <c r="Q663" s="821">
        <v>1</v>
      </c>
      <c r="R663" s="821">
        <v>1</v>
      </c>
      <c r="S663" s="821">
        <v>1</v>
      </c>
      <c r="T663" s="821"/>
      <c r="U663" s="821"/>
      <c r="V663" s="805"/>
      <c r="W663" s="805"/>
      <c r="X663" s="805"/>
      <c r="Y663" s="805"/>
      <c r="Z663" s="805"/>
      <c r="AA663" s="821"/>
      <c r="AB663" s="821"/>
      <c r="AC663" s="802"/>
      <c r="AD663" s="802"/>
      <c r="AE663" s="802"/>
      <c r="AF663" s="802"/>
      <c r="AG663" s="802"/>
      <c r="AH663" s="802"/>
      <c r="AI663" s="802"/>
      <c r="AJ663" s="802"/>
      <c r="AK663" s="802"/>
      <c r="AL663" s="802"/>
      <c r="AM663" s="802"/>
      <c r="AN663" s="802"/>
      <c r="AO663" s="802"/>
      <c r="AP663" s="802"/>
      <c r="AR663" s="802" t="str">
        <f t="shared" si="514"/>
        <v>DA</v>
      </c>
      <c r="AS663" s="802" t="str">
        <f>+RIGHT(C663,1)</f>
        <v>0</v>
      </c>
      <c r="AT663" s="802" t="str">
        <f t="shared" si="516"/>
        <v>DA+0</v>
      </c>
    </row>
    <row r="664" spans="1:46" x14ac:dyDescent="0.2">
      <c r="A664" s="815"/>
      <c r="B664" s="805"/>
      <c r="C664" s="805"/>
      <c r="D664" s="841">
        <v>394.5</v>
      </c>
      <c r="E664" s="818"/>
      <c r="F664" s="818"/>
      <c r="G664" s="818"/>
      <c r="H664" s="818"/>
      <c r="I664" s="818"/>
      <c r="J664" s="818"/>
      <c r="K664" s="818"/>
      <c r="L664" s="818"/>
      <c r="M664" s="818"/>
      <c r="N664" s="805"/>
      <c r="O664" s="805"/>
      <c r="P664" s="805"/>
      <c r="Q664" s="818"/>
      <c r="R664" s="818"/>
      <c r="S664" s="818"/>
      <c r="T664" s="805">
        <v>1</v>
      </c>
      <c r="U664" s="805"/>
      <c r="V664" s="805"/>
      <c r="W664" s="805"/>
      <c r="X664" s="805"/>
      <c r="Y664" s="805"/>
      <c r="Z664" s="805">
        <f t="shared" ref="Z664" si="521">V664+Y664</f>
        <v>0</v>
      </c>
      <c r="AA664" s="805"/>
      <c r="AB664" s="821"/>
      <c r="AR664" s="802" t="str">
        <f t="shared" si="514"/>
        <v/>
      </c>
    </row>
    <row r="665" spans="1:46" x14ac:dyDescent="0.2">
      <c r="A665" s="815">
        <f>+SUBTOTAL(3,$B$13:B665)</f>
        <v>327</v>
      </c>
      <c r="B665" s="805" t="s">
        <v>724</v>
      </c>
      <c r="C665" s="805" t="s">
        <v>232</v>
      </c>
      <c r="D665" s="841"/>
      <c r="E665" s="821">
        <v>1</v>
      </c>
      <c r="F665" s="822" t="s">
        <v>2107</v>
      </c>
      <c r="G665" s="821" t="s">
        <v>1779</v>
      </c>
      <c r="H665" s="821" t="s">
        <v>1778</v>
      </c>
      <c r="I665" s="821" t="s">
        <v>439</v>
      </c>
      <c r="J665" s="821" t="s">
        <v>1779</v>
      </c>
      <c r="K665" s="821" t="s">
        <v>1778</v>
      </c>
      <c r="L665" s="821" t="s">
        <v>439</v>
      </c>
      <c r="M665" s="821">
        <v>1</v>
      </c>
      <c r="N665" s="821" t="s">
        <v>1780</v>
      </c>
      <c r="O665" s="821" t="s">
        <v>1781</v>
      </c>
      <c r="P665" s="821">
        <v>1</v>
      </c>
      <c r="Q665" s="821">
        <v>1</v>
      </c>
      <c r="R665" s="821">
        <v>1</v>
      </c>
      <c r="S665" s="821">
        <v>1</v>
      </c>
      <c r="T665" s="821"/>
      <c r="U665" s="805">
        <v>1</v>
      </c>
      <c r="V665" s="805"/>
      <c r="W665" s="805"/>
      <c r="X665" s="805"/>
      <c r="Y665" s="805"/>
      <c r="Z665" s="805"/>
      <c r="AA665" s="821">
        <v>1</v>
      </c>
      <c r="AB665" s="821">
        <f>+VLOOKUP(LEFT(C665,2),$AE$2:$AF$5,2,FALSE)</f>
        <v>4.9029999999999996</v>
      </c>
      <c r="AC665" s="802"/>
      <c r="AD665" s="802"/>
      <c r="AE665" s="802"/>
      <c r="AF665" s="802"/>
      <c r="AG665" s="802"/>
      <c r="AH665" s="802"/>
      <c r="AI665" s="802"/>
      <c r="AJ665" s="802"/>
      <c r="AK665" s="802"/>
      <c r="AL665" s="802"/>
      <c r="AM665" s="802"/>
      <c r="AN665" s="802"/>
      <c r="AO665" s="802"/>
      <c r="AP665" s="802"/>
      <c r="AR665" s="802" t="str">
        <f t="shared" si="514"/>
        <v>DA</v>
      </c>
      <c r="AS665" s="802" t="str">
        <f>+RIGHT(C665,1)</f>
        <v>6</v>
      </c>
      <c r="AT665" s="802" t="str">
        <f t="shared" si="516"/>
        <v>DA+6</v>
      </c>
    </row>
    <row r="666" spans="1:46" x14ac:dyDescent="0.2">
      <c r="A666" s="815"/>
      <c r="B666" s="805"/>
      <c r="C666" s="805"/>
      <c r="D666" s="841">
        <v>410.1</v>
      </c>
      <c r="E666" s="818"/>
      <c r="F666" s="818"/>
      <c r="G666" s="818"/>
      <c r="H666" s="818"/>
      <c r="I666" s="818"/>
      <c r="J666" s="818"/>
      <c r="K666" s="818"/>
      <c r="L666" s="818"/>
      <c r="M666" s="818"/>
      <c r="N666" s="805"/>
      <c r="O666" s="805"/>
      <c r="P666" s="805"/>
      <c r="Q666" s="818"/>
      <c r="R666" s="818"/>
      <c r="S666" s="818"/>
      <c r="T666" s="805">
        <v>1</v>
      </c>
      <c r="U666" s="821"/>
      <c r="V666" s="805"/>
      <c r="W666" s="805"/>
      <c r="X666" s="805"/>
      <c r="Y666" s="805"/>
      <c r="Z666" s="805">
        <f t="shared" ref="Z666" si="522">V666+Y666</f>
        <v>0</v>
      </c>
      <c r="AA666" s="805"/>
      <c r="AB666" s="821"/>
      <c r="AR666" s="802" t="str">
        <f t="shared" si="514"/>
        <v/>
      </c>
    </row>
    <row r="667" spans="1:46" x14ac:dyDescent="0.2">
      <c r="A667" s="815">
        <f>+SUBTOTAL(3,$B$13:B667)</f>
        <v>328</v>
      </c>
      <c r="B667" s="805" t="s">
        <v>725</v>
      </c>
      <c r="C667" s="805" t="s">
        <v>231</v>
      </c>
      <c r="D667" s="841"/>
      <c r="E667" s="821">
        <v>1</v>
      </c>
      <c r="F667" s="822" t="s">
        <v>2108</v>
      </c>
      <c r="G667" s="821" t="s">
        <v>1779</v>
      </c>
      <c r="H667" s="821" t="s">
        <v>1778</v>
      </c>
      <c r="I667" s="821" t="s">
        <v>439</v>
      </c>
      <c r="J667" s="821" t="s">
        <v>1779</v>
      </c>
      <c r="K667" s="821" t="s">
        <v>1778</v>
      </c>
      <c r="L667" s="821" t="s">
        <v>439</v>
      </c>
      <c r="M667" s="821">
        <v>1</v>
      </c>
      <c r="N667" s="821" t="s">
        <v>1780</v>
      </c>
      <c r="O667" s="821" t="s">
        <v>1781</v>
      </c>
      <c r="P667" s="821">
        <v>1</v>
      </c>
      <c r="Q667" s="821">
        <v>1</v>
      </c>
      <c r="R667" s="821">
        <v>1</v>
      </c>
      <c r="S667" s="821">
        <v>1</v>
      </c>
      <c r="T667" s="821"/>
      <c r="U667" s="805"/>
      <c r="V667" s="805"/>
      <c r="W667" s="805"/>
      <c r="X667" s="805"/>
      <c r="Y667" s="805"/>
      <c r="Z667" s="805"/>
      <c r="AA667" s="821"/>
      <c r="AB667" s="821"/>
      <c r="AC667" s="802"/>
      <c r="AD667" s="802"/>
      <c r="AE667" s="802"/>
      <c r="AF667" s="802"/>
      <c r="AG667" s="802"/>
      <c r="AH667" s="802"/>
      <c r="AI667" s="802"/>
      <c r="AJ667" s="802"/>
      <c r="AK667" s="802"/>
      <c r="AL667" s="802"/>
      <c r="AM667" s="802"/>
      <c r="AN667" s="802"/>
      <c r="AO667" s="802"/>
      <c r="AP667" s="802"/>
      <c r="AR667" s="802" t="str">
        <f t="shared" si="514"/>
        <v>DA</v>
      </c>
      <c r="AS667" s="802" t="str">
        <f>+RIGHT(C667,1)</f>
        <v>0</v>
      </c>
      <c r="AT667" s="802" t="str">
        <f t="shared" si="516"/>
        <v>DA+0</v>
      </c>
    </row>
    <row r="668" spans="1:46" x14ac:dyDescent="0.2">
      <c r="A668" s="815"/>
      <c r="B668" s="805"/>
      <c r="C668" s="805"/>
      <c r="D668" s="841">
        <v>428.1</v>
      </c>
      <c r="E668" s="818"/>
      <c r="F668" s="818"/>
      <c r="G668" s="818"/>
      <c r="H668" s="818"/>
      <c r="I668" s="818"/>
      <c r="J668" s="818"/>
      <c r="K668" s="818"/>
      <c r="L668" s="818"/>
      <c r="M668" s="818"/>
      <c r="N668" s="805"/>
      <c r="O668" s="805"/>
      <c r="P668" s="805"/>
      <c r="Q668" s="818"/>
      <c r="R668" s="818"/>
      <c r="S668" s="818"/>
      <c r="T668" s="805">
        <v>1</v>
      </c>
      <c r="U668" s="821"/>
      <c r="V668" s="805"/>
      <c r="W668" s="805"/>
      <c r="X668" s="805"/>
      <c r="Y668" s="805"/>
      <c r="Z668" s="805">
        <f t="shared" ref="Z668" si="523">V668+Y668</f>
        <v>0</v>
      </c>
      <c r="AA668" s="805"/>
      <c r="AB668" s="821"/>
      <c r="AR668" s="802" t="str">
        <f t="shared" si="514"/>
        <v/>
      </c>
    </row>
    <row r="669" spans="1:46" x14ac:dyDescent="0.2">
      <c r="A669" s="815">
        <f>+SUBTOTAL(3,$B$13:B669)</f>
        <v>329</v>
      </c>
      <c r="B669" s="805" t="s">
        <v>726</v>
      </c>
      <c r="C669" s="805" t="s">
        <v>20</v>
      </c>
      <c r="D669" s="841"/>
      <c r="E669" s="821">
        <v>1</v>
      </c>
      <c r="F669" s="822" t="s">
        <v>2109</v>
      </c>
      <c r="G669" s="821" t="s">
        <v>1779</v>
      </c>
      <c r="H669" s="821" t="s">
        <v>1778</v>
      </c>
      <c r="I669" s="821" t="s">
        <v>439</v>
      </c>
      <c r="J669" s="821" t="s">
        <v>1779</v>
      </c>
      <c r="K669" s="821" t="s">
        <v>1778</v>
      </c>
      <c r="L669" s="821" t="s">
        <v>439</v>
      </c>
      <c r="M669" s="821">
        <v>1</v>
      </c>
      <c r="N669" s="821" t="s">
        <v>1780</v>
      </c>
      <c r="O669" s="821" t="s">
        <v>1781</v>
      </c>
      <c r="P669" s="821">
        <v>1</v>
      </c>
      <c r="Q669" s="821">
        <v>1</v>
      </c>
      <c r="R669" s="821">
        <v>1</v>
      </c>
      <c r="S669" s="821">
        <v>1</v>
      </c>
      <c r="T669" s="821"/>
      <c r="U669" s="805">
        <v>1</v>
      </c>
      <c r="V669" s="805"/>
      <c r="W669" s="805"/>
      <c r="X669" s="805"/>
      <c r="Y669" s="805"/>
      <c r="Z669" s="805"/>
      <c r="AA669" s="821">
        <v>1</v>
      </c>
      <c r="AB669" s="821">
        <f>+VLOOKUP(LEFT(C669,2),$AE$2:$AF$5,2,FALSE)</f>
        <v>4.9029999999999996</v>
      </c>
      <c r="AC669" s="802"/>
      <c r="AD669" s="802"/>
      <c r="AE669" s="802"/>
      <c r="AF669" s="802"/>
      <c r="AG669" s="802"/>
      <c r="AH669" s="802"/>
      <c r="AI669" s="802"/>
      <c r="AJ669" s="802"/>
      <c r="AK669" s="802"/>
      <c r="AL669" s="802"/>
      <c r="AM669" s="802"/>
      <c r="AN669" s="802"/>
      <c r="AO669" s="802"/>
      <c r="AP669" s="802"/>
      <c r="AR669" s="802" t="str">
        <f t="shared" si="514"/>
        <v>DA</v>
      </c>
      <c r="AS669" s="802" t="str">
        <f>+RIGHT(C669,1)</f>
        <v>3</v>
      </c>
      <c r="AT669" s="802" t="str">
        <f t="shared" si="516"/>
        <v>DA+3</v>
      </c>
    </row>
    <row r="670" spans="1:46" x14ac:dyDescent="0.2">
      <c r="A670" s="815"/>
      <c r="B670" s="805"/>
      <c r="C670" s="805"/>
      <c r="D670" s="841">
        <v>406.6</v>
      </c>
      <c r="E670" s="818"/>
      <c r="F670" s="818"/>
      <c r="G670" s="818"/>
      <c r="H670" s="818"/>
      <c r="I670" s="818"/>
      <c r="J670" s="818"/>
      <c r="K670" s="818"/>
      <c r="L670" s="818"/>
      <c r="M670" s="818"/>
      <c r="N670" s="805"/>
      <c r="O670" s="805"/>
      <c r="P670" s="805"/>
      <c r="Q670" s="818"/>
      <c r="R670" s="818"/>
      <c r="S670" s="818"/>
      <c r="T670" s="805">
        <v>1</v>
      </c>
      <c r="U670" s="821"/>
      <c r="V670" s="805"/>
      <c r="W670" s="805"/>
      <c r="X670" s="805"/>
      <c r="Y670" s="805"/>
      <c r="Z670" s="805">
        <f t="shared" ref="Z670" si="524">V670+Y670</f>
        <v>0</v>
      </c>
      <c r="AA670" s="805"/>
      <c r="AB670" s="821"/>
      <c r="AR670" s="802" t="str">
        <f t="shared" si="514"/>
        <v/>
      </c>
    </row>
    <row r="671" spans="1:46" x14ac:dyDescent="0.2">
      <c r="A671" s="815">
        <f>+SUBTOTAL(3,$B$13:B671)</f>
        <v>330</v>
      </c>
      <c r="B671" s="805" t="s">
        <v>727</v>
      </c>
      <c r="C671" s="805" t="s">
        <v>232</v>
      </c>
      <c r="D671" s="841"/>
      <c r="E671" s="821">
        <v>1</v>
      </c>
      <c r="F671" s="822" t="s">
        <v>2110</v>
      </c>
      <c r="G671" s="821" t="s">
        <v>1779</v>
      </c>
      <c r="H671" s="821" t="s">
        <v>1778</v>
      </c>
      <c r="I671" s="821" t="s">
        <v>439</v>
      </c>
      <c r="J671" s="821" t="s">
        <v>1779</v>
      </c>
      <c r="K671" s="821" t="s">
        <v>1778</v>
      </c>
      <c r="L671" s="821" t="s">
        <v>439</v>
      </c>
      <c r="M671" s="821">
        <v>1</v>
      </c>
      <c r="N671" s="821" t="s">
        <v>1780</v>
      </c>
      <c r="O671" s="821" t="s">
        <v>1781</v>
      </c>
      <c r="P671" s="821">
        <v>1</v>
      </c>
      <c r="Q671" s="821">
        <v>1</v>
      </c>
      <c r="R671" s="821">
        <v>1</v>
      </c>
      <c r="S671" s="821">
        <v>1</v>
      </c>
      <c r="T671" s="821"/>
      <c r="U671" s="805">
        <v>1</v>
      </c>
      <c r="V671" s="805"/>
      <c r="W671" s="805"/>
      <c r="X671" s="805"/>
      <c r="Y671" s="805"/>
      <c r="Z671" s="805"/>
      <c r="AA671" s="821">
        <v>1</v>
      </c>
      <c r="AB671" s="821">
        <f>+VLOOKUP(LEFT(C671,2),$AE$2:$AF$5,2,FALSE)</f>
        <v>4.9029999999999996</v>
      </c>
      <c r="AC671" s="802"/>
      <c r="AD671" s="802"/>
      <c r="AE671" s="802"/>
      <c r="AF671" s="802"/>
      <c r="AG671" s="802"/>
      <c r="AH671" s="802"/>
      <c r="AI671" s="802"/>
      <c r="AJ671" s="802"/>
      <c r="AK671" s="802"/>
      <c r="AL671" s="802"/>
      <c r="AM671" s="802"/>
      <c r="AN671" s="802"/>
      <c r="AO671" s="802"/>
      <c r="AP671" s="802"/>
      <c r="AR671" s="802" t="str">
        <f t="shared" si="514"/>
        <v>DA</v>
      </c>
      <c r="AS671" s="802" t="str">
        <f>+RIGHT(C671,1)</f>
        <v>6</v>
      </c>
      <c r="AT671" s="802" t="str">
        <f t="shared" si="516"/>
        <v>DA+6</v>
      </c>
    </row>
    <row r="672" spans="1:46" x14ac:dyDescent="0.2">
      <c r="A672" s="815"/>
      <c r="B672" s="805"/>
      <c r="C672" s="805"/>
      <c r="D672" s="841">
        <v>411.3</v>
      </c>
      <c r="E672" s="818"/>
      <c r="F672" s="818"/>
      <c r="G672" s="818"/>
      <c r="H672" s="818"/>
      <c r="I672" s="818"/>
      <c r="J672" s="818"/>
      <c r="K672" s="818"/>
      <c r="L672" s="818"/>
      <c r="M672" s="818"/>
      <c r="N672" s="805"/>
      <c r="O672" s="805"/>
      <c r="P672" s="805"/>
      <c r="Q672" s="818"/>
      <c r="R672" s="818"/>
      <c r="S672" s="818"/>
      <c r="T672" s="805">
        <v>1</v>
      </c>
      <c r="U672" s="821"/>
      <c r="V672" s="805"/>
      <c r="W672" s="805"/>
      <c r="X672" s="805"/>
      <c r="Y672" s="805"/>
      <c r="Z672" s="805">
        <f t="shared" ref="Z672" si="525">V672+Y672</f>
        <v>0</v>
      </c>
      <c r="AA672" s="805"/>
      <c r="AB672" s="821"/>
      <c r="AR672" s="802" t="str">
        <f t="shared" si="514"/>
        <v/>
      </c>
    </row>
    <row r="673" spans="1:46" x14ac:dyDescent="0.2">
      <c r="A673" s="815">
        <f>+SUBTOTAL(3,$B$13:B673)</f>
        <v>331</v>
      </c>
      <c r="B673" s="805" t="s">
        <v>728</v>
      </c>
      <c r="C673" s="805" t="s">
        <v>20</v>
      </c>
      <c r="D673" s="841"/>
      <c r="E673" s="821">
        <v>1</v>
      </c>
      <c r="F673" s="822" t="s">
        <v>2111</v>
      </c>
      <c r="G673" s="821" t="s">
        <v>1779</v>
      </c>
      <c r="H673" s="821" t="s">
        <v>1778</v>
      </c>
      <c r="I673" s="821" t="s">
        <v>439</v>
      </c>
      <c r="J673" s="821" t="s">
        <v>1779</v>
      </c>
      <c r="K673" s="821" t="s">
        <v>1778</v>
      </c>
      <c r="L673" s="821" t="s">
        <v>439</v>
      </c>
      <c r="M673" s="821">
        <v>1</v>
      </c>
      <c r="N673" s="821" t="s">
        <v>1780</v>
      </c>
      <c r="O673" s="821" t="s">
        <v>1781</v>
      </c>
      <c r="P673" s="821">
        <v>1</v>
      </c>
      <c r="Q673" s="821">
        <v>1</v>
      </c>
      <c r="R673" s="821">
        <v>1</v>
      </c>
      <c r="S673" s="821">
        <v>1</v>
      </c>
      <c r="T673" s="821"/>
      <c r="U673" s="805">
        <v>1</v>
      </c>
      <c r="V673" s="805"/>
      <c r="W673" s="805"/>
      <c r="X673" s="805"/>
      <c r="Y673" s="805"/>
      <c r="Z673" s="805"/>
      <c r="AA673" s="821">
        <v>1</v>
      </c>
      <c r="AB673" s="821">
        <f>+VLOOKUP(LEFT(C673,2),$AE$2:$AF$5,2,FALSE)</f>
        <v>4.9029999999999996</v>
      </c>
      <c r="AC673" s="802"/>
      <c r="AD673" s="802"/>
      <c r="AE673" s="802"/>
      <c r="AF673" s="802"/>
      <c r="AG673" s="802"/>
      <c r="AH673" s="802"/>
      <c r="AI673" s="802"/>
      <c r="AJ673" s="802"/>
      <c r="AK673" s="802"/>
      <c r="AL673" s="802"/>
      <c r="AM673" s="802"/>
      <c r="AN673" s="802"/>
      <c r="AO673" s="802"/>
      <c r="AP673" s="802"/>
      <c r="AR673" s="802" t="str">
        <f t="shared" si="514"/>
        <v>DA</v>
      </c>
      <c r="AS673" s="802" t="str">
        <f>+RIGHT(C673,1)</f>
        <v>3</v>
      </c>
      <c r="AT673" s="802" t="str">
        <f t="shared" si="516"/>
        <v>DA+3</v>
      </c>
    </row>
    <row r="674" spans="1:46" x14ac:dyDescent="0.2">
      <c r="A674" s="815"/>
      <c r="B674" s="805"/>
      <c r="C674" s="805"/>
      <c r="D674" s="841">
        <v>427.8</v>
      </c>
      <c r="E674" s="818"/>
      <c r="F674" s="818"/>
      <c r="G674" s="818"/>
      <c r="H674" s="818"/>
      <c r="I674" s="818"/>
      <c r="J674" s="818"/>
      <c r="K674" s="818"/>
      <c r="L674" s="818"/>
      <c r="M674" s="818"/>
      <c r="N674" s="805"/>
      <c r="O674" s="805"/>
      <c r="P674" s="805"/>
      <c r="Q674" s="818"/>
      <c r="R674" s="818"/>
      <c r="S674" s="818"/>
      <c r="T674" s="805">
        <v>1</v>
      </c>
      <c r="U674" s="821"/>
      <c r="V674" s="805"/>
      <c r="W674" s="805"/>
      <c r="X674" s="805"/>
      <c r="Y674" s="805"/>
      <c r="Z674" s="805">
        <f t="shared" ref="Z674" si="526">V674+Y674</f>
        <v>0</v>
      </c>
      <c r="AA674" s="805"/>
      <c r="AB674" s="821"/>
      <c r="AR674" s="802" t="str">
        <f t="shared" si="514"/>
        <v/>
      </c>
    </row>
    <row r="675" spans="1:46" x14ac:dyDescent="0.2">
      <c r="A675" s="815">
        <f>+SUBTOTAL(3,$B$13:B675)</f>
        <v>332</v>
      </c>
      <c r="B675" s="805" t="s">
        <v>729</v>
      </c>
      <c r="C675" s="805" t="s">
        <v>20</v>
      </c>
      <c r="D675" s="841"/>
      <c r="E675" s="821">
        <v>1</v>
      </c>
      <c r="F675" s="822" t="s">
        <v>2112</v>
      </c>
      <c r="G675" s="821" t="s">
        <v>1779</v>
      </c>
      <c r="H675" s="821" t="s">
        <v>1778</v>
      </c>
      <c r="I675" s="821" t="s">
        <v>439</v>
      </c>
      <c r="J675" s="821" t="s">
        <v>1779</v>
      </c>
      <c r="K675" s="821" t="s">
        <v>1778</v>
      </c>
      <c r="L675" s="821" t="s">
        <v>439</v>
      </c>
      <c r="M675" s="821">
        <v>1</v>
      </c>
      <c r="N675" s="821" t="s">
        <v>1780</v>
      </c>
      <c r="O675" s="821" t="s">
        <v>1781</v>
      </c>
      <c r="P675" s="821">
        <v>1</v>
      </c>
      <c r="Q675" s="821">
        <v>1</v>
      </c>
      <c r="R675" s="821">
        <v>1</v>
      </c>
      <c r="S675" s="821">
        <v>1</v>
      </c>
      <c r="T675" s="821"/>
      <c r="U675" s="805">
        <v>1</v>
      </c>
      <c r="V675" s="805"/>
      <c r="W675" s="805"/>
      <c r="X675" s="805"/>
      <c r="Y675" s="805"/>
      <c r="Z675" s="805"/>
      <c r="AA675" s="821">
        <v>1</v>
      </c>
      <c r="AB675" s="821">
        <f>+VLOOKUP(LEFT(C675,2),$AE$2:$AF$5,2,FALSE)</f>
        <v>4.9029999999999996</v>
      </c>
      <c r="AC675" s="802"/>
      <c r="AD675" s="802"/>
      <c r="AE675" s="802"/>
      <c r="AF675" s="802"/>
      <c r="AG675" s="802"/>
      <c r="AH675" s="802"/>
      <c r="AI675" s="802"/>
      <c r="AJ675" s="802"/>
      <c r="AK675" s="802"/>
      <c r="AL675" s="802"/>
      <c r="AM675" s="802"/>
      <c r="AN675" s="802"/>
      <c r="AO675" s="802"/>
      <c r="AP675" s="802"/>
      <c r="AR675" s="802" t="str">
        <f t="shared" si="514"/>
        <v>DA</v>
      </c>
      <c r="AS675" s="802" t="str">
        <f>+RIGHT(C675,1)</f>
        <v>3</v>
      </c>
      <c r="AT675" s="802" t="str">
        <f t="shared" si="516"/>
        <v>DA+3</v>
      </c>
    </row>
    <row r="676" spans="1:46" x14ac:dyDescent="0.2">
      <c r="A676" s="815"/>
      <c r="B676" s="805"/>
      <c r="C676" s="805"/>
      <c r="D676" s="841">
        <v>371.3</v>
      </c>
      <c r="E676" s="818"/>
      <c r="F676" s="818"/>
      <c r="G676" s="818"/>
      <c r="H676" s="818"/>
      <c r="I676" s="818"/>
      <c r="J676" s="818"/>
      <c r="K676" s="818"/>
      <c r="L676" s="818"/>
      <c r="M676" s="818"/>
      <c r="N676" s="805"/>
      <c r="O676" s="805"/>
      <c r="P676" s="805"/>
      <c r="Q676" s="818"/>
      <c r="R676" s="818"/>
      <c r="S676" s="818"/>
      <c r="T676" s="805">
        <v>1</v>
      </c>
      <c r="U676" s="821"/>
      <c r="V676" s="805"/>
      <c r="W676" s="805"/>
      <c r="X676" s="805"/>
      <c r="Y676" s="805"/>
      <c r="Z676" s="805">
        <f t="shared" ref="Z676" si="527">V676+Y676</f>
        <v>0</v>
      </c>
      <c r="AA676" s="805"/>
      <c r="AB676" s="821"/>
      <c r="AR676" s="802" t="str">
        <f t="shared" si="514"/>
        <v/>
      </c>
    </row>
    <row r="677" spans="1:46" x14ac:dyDescent="0.2">
      <c r="A677" s="815">
        <f>+SUBTOTAL(3,$B$13:B677)</f>
        <v>333</v>
      </c>
      <c r="B677" s="805" t="s">
        <v>730</v>
      </c>
      <c r="C677" s="805" t="s">
        <v>246</v>
      </c>
      <c r="D677" s="841"/>
      <c r="E677" s="821">
        <v>1</v>
      </c>
      <c r="F677" s="822" t="s">
        <v>2113</v>
      </c>
      <c r="G677" s="821" t="s">
        <v>1779</v>
      </c>
      <c r="H677" s="821" t="s">
        <v>1778</v>
      </c>
      <c r="I677" s="821" t="s">
        <v>439</v>
      </c>
      <c r="J677" s="821" t="s">
        <v>1779</v>
      </c>
      <c r="K677" s="821" t="s">
        <v>1778</v>
      </c>
      <c r="L677" s="821" t="s">
        <v>439</v>
      </c>
      <c r="M677" s="821">
        <v>1</v>
      </c>
      <c r="N677" s="821" t="s">
        <v>1780</v>
      </c>
      <c r="O677" s="821" t="s">
        <v>1781</v>
      </c>
      <c r="P677" s="821">
        <v>1</v>
      </c>
      <c r="Q677" s="821">
        <v>1</v>
      </c>
      <c r="R677" s="821">
        <v>1</v>
      </c>
      <c r="S677" s="818"/>
      <c r="T677" s="821"/>
      <c r="U677" s="805">
        <v>1</v>
      </c>
      <c r="V677" s="805"/>
      <c r="W677" s="805"/>
      <c r="X677" s="805"/>
      <c r="Y677" s="805"/>
      <c r="Z677" s="805"/>
      <c r="AA677" s="821">
        <v>1</v>
      </c>
      <c r="AB677" s="821">
        <f>+VLOOKUP(LEFT(C677,2),$AE$2:$AF$5,2,FALSE)</f>
        <v>7.3659999999999997</v>
      </c>
      <c r="AR677" s="802" t="str">
        <f t="shared" si="514"/>
        <v>DB</v>
      </c>
      <c r="AS677" s="802" t="str">
        <f>+RIGHT(C677,1)</f>
        <v>6</v>
      </c>
      <c r="AT677" s="802" t="str">
        <f t="shared" si="516"/>
        <v>DB+6</v>
      </c>
    </row>
    <row r="678" spans="1:46" x14ac:dyDescent="0.2">
      <c r="A678" s="815"/>
      <c r="B678" s="805"/>
      <c r="C678" s="805"/>
      <c r="D678" s="841">
        <v>365.1</v>
      </c>
      <c r="E678" s="818"/>
      <c r="F678" s="818"/>
      <c r="G678" s="818"/>
      <c r="H678" s="818"/>
      <c r="I678" s="818"/>
      <c r="J678" s="818"/>
      <c r="K678" s="818"/>
      <c r="L678" s="818"/>
      <c r="M678" s="818"/>
      <c r="N678" s="805"/>
      <c r="O678" s="805"/>
      <c r="P678" s="805"/>
      <c r="Q678" s="818"/>
      <c r="R678" s="818"/>
      <c r="S678" s="818"/>
      <c r="T678" s="805">
        <v>1</v>
      </c>
      <c r="U678" s="821"/>
      <c r="V678" s="805"/>
      <c r="W678" s="805"/>
      <c r="X678" s="805"/>
      <c r="Y678" s="805"/>
      <c r="Z678" s="805">
        <f t="shared" ref="Z678" si="528">V678+Y678</f>
        <v>0</v>
      </c>
      <c r="AA678" s="805"/>
      <c r="AB678" s="821"/>
      <c r="AR678" s="802" t="str">
        <f t="shared" si="514"/>
        <v/>
      </c>
    </row>
    <row r="679" spans="1:46" x14ac:dyDescent="0.2">
      <c r="A679" s="815">
        <f>+SUBTOTAL(3,$B$13:B679)</f>
        <v>334</v>
      </c>
      <c r="B679" s="805" t="s">
        <v>731</v>
      </c>
      <c r="C679" s="805" t="s">
        <v>20</v>
      </c>
      <c r="D679" s="841"/>
      <c r="E679" s="821">
        <v>1</v>
      </c>
      <c r="F679" s="822" t="s">
        <v>2114</v>
      </c>
      <c r="G679" s="821" t="s">
        <v>1779</v>
      </c>
      <c r="H679" s="821" t="s">
        <v>1778</v>
      </c>
      <c r="I679" s="821" t="s">
        <v>439</v>
      </c>
      <c r="J679" s="821" t="s">
        <v>1779</v>
      </c>
      <c r="K679" s="821" t="s">
        <v>1778</v>
      </c>
      <c r="L679" s="821" t="s">
        <v>439</v>
      </c>
      <c r="M679" s="821">
        <v>1</v>
      </c>
      <c r="N679" s="821" t="s">
        <v>1780</v>
      </c>
      <c r="O679" s="821" t="s">
        <v>1781</v>
      </c>
      <c r="P679" s="821">
        <v>1</v>
      </c>
      <c r="Q679" s="821">
        <v>1</v>
      </c>
      <c r="R679" s="821">
        <v>1</v>
      </c>
      <c r="S679" s="821">
        <v>1</v>
      </c>
      <c r="T679" s="821"/>
      <c r="U679" s="805">
        <v>1</v>
      </c>
      <c r="V679" s="805"/>
      <c r="W679" s="805"/>
      <c r="X679" s="805"/>
      <c r="Y679" s="805"/>
      <c r="Z679" s="805"/>
      <c r="AA679" s="821">
        <v>1</v>
      </c>
      <c r="AB679" s="821">
        <f>+VLOOKUP(LEFT(C679,2),$AE$2:$AF$5,2,FALSE)</f>
        <v>4.9029999999999996</v>
      </c>
      <c r="AC679" s="802"/>
      <c r="AD679" s="802"/>
      <c r="AE679" s="802"/>
      <c r="AF679" s="802"/>
      <c r="AG679" s="802"/>
      <c r="AH679" s="802"/>
      <c r="AI679" s="802"/>
      <c r="AJ679" s="802"/>
      <c r="AK679" s="802"/>
      <c r="AL679" s="802"/>
      <c r="AM679" s="802"/>
      <c r="AN679" s="802"/>
      <c r="AO679" s="802"/>
      <c r="AP679" s="802"/>
      <c r="AR679" s="802" t="str">
        <f t="shared" si="514"/>
        <v>DA</v>
      </c>
      <c r="AS679" s="802" t="str">
        <f>+RIGHT(C679,1)</f>
        <v>3</v>
      </c>
      <c r="AT679" s="802" t="str">
        <f t="shared" si="516"/>
        <v>DA+3</v>
      </c>
    </row>
    <row r="680" spans="1:46" x14ac:dyDescent="0.2">
      <c r="A680" s="815"/>
      <c r="B680" s="805"/>
      <c r="C680" s="805"/>
      <c r="D680" s="841">
        <v>381</v>
      </c>
      <c r="E680" s="818"/>
      <c r="F680" s="818"/>
      <c r="G680" s="818"/>
      <c r="H680" s="818"/>
      <c r="I680" s="818"/>
      <c r="J680" s="818"/>
      <c r="K680" s="818"/>
      <c r="L680" s="818"/>
      <c r="M680" s="818"/>
      <c r="N680" s="805"/>
      <c r="O680" s="805"/>
      <c r="P680" s="805"/>
      <c r="Q680" s="818"/>
      <c r="R680" s="818"/>
      <c r="S680" s="818"/>
      <c r="T680" s="805">
        <v>1</v>
      </c>
      <c r="U680" s="821"/>
      <c r="V680" s="805"/>
      <c r="W680" s="805"/>
      <c r="X680" s="805"/>
      <c r="Y680" s="805"/>
      <c r="Z680" s="805">
        <f t="shared" ref="Z680" si="529">V680+Y680</f>
        <v>0</v>
      </c>
      <c r="AA680" s="805"/>
      <c r="AB680" s="821"/>
      <c r="AR680" s="802" t="str">
        <f t="shared" si="514"/>
        <v/>
      </c>
    </row>
    <row r="681" spans="1:46" x14ac:dyDescent="0.2">
      <c r="A681" s="815">
        <f>+SUBTOTAL(3,$B$13:B681)</f>
        <v>335</v>
      </c>
      <c r="B681" s="805" t="s">
        <v>732</v>
      </c>
      <c r="C681" s="805" t="s">
        <v>20</v>
      </c>
      <c r="D681" s="841"/>
      <c r="E681" s="821">
        <v>1</v>
      </c>
      <c r="F681" s="822" t="s">
        <v>2115</v>
      </c>
      <c r="G681" s="821" t="s">
        <v>1779</v>
      </c>
      <c r="H681" s="821" t="s">
        <v>1778</v>
      </c>
      <c r="I681" s="821" t="s">
        <v>439</v>
      </c>
      <c r="J681" s="821" t="s">
        <v>1779</v>
      </c>
      <c r="K681" s="821" t="s">
        <v>1778</v>
      </c>
      <c r="L681" s="821" t="s">
        <v>439</v>
      </c>
      <c r="M681" s="821">
        <v>1</v>
      </c>
      <c r="N681" s="821" t="s">
        <v>1780</v>
      </c>
      <c r="O681" s="821" t="s">
        <v>1781</v>
      </c>
      <c r="P681" s="821">
        <v>1</v>
      </c>
      <c r="Q681" s="821">
        <v>1</v>
      </c>
      <c r="R681" s="821">
        <v>1</v>
      </c>
      <c r="S681" s="821">
        <v>1</v>
      </c>
      <c r="T681" s="821"/>
      <c r="U681" s="805">
        <v>1</v>
      </c>
      <c r="V681" s="805"/>
      <c r="W681" s="805"/>
      <c r="X681" s="805"/>
      <c r="Y681" s="805"/>
      <c r="Z681" s="805"/>
      <c r="AA681" s="821">
        <v>1</v>
      </c>
      <c r="AB681" s="821">
        <f>+VLOOKUP(LEFT(C681,2),$AE$2:$AF$5,2,FALSE)</f>
        <v>4.9029999999999996</v>
      </c>
      <c r="AC681" s="802"/>
      <c r="AD681" s="802"/>
      <c r="AE681" s="802"/>
      <c r="AF681" s="802"/>
      <c r="AG681" s="802"/>
      <c r="AH681" s="802"/>
      <c r="AI681" s="802"/>
      <c r="AJ681" s="802"/>
      <c r="AK681" s="802"/>
      <c r="AL681" s="802"/>
      <c r="AM681" s="802"/>
      <c r="AN681" s="802"/>
      <c r="AO681" s="802"/>
      <c r="AP681" s="802"/>
      <c r="AR681" s="802" t="str">
        <f t="shared" si="514"/>
        <v>DA</v>
      </c>
      <c r="AS681" s="802" t="str">
        <f>+RIGHT(C681,1)</f>
        <v>3</v>
      </c>
      <c r="AT681" s="802" t="str">
        <f t="shared" si="516"/>
        <v>DA+3</v>
      </c>
    </row>
    <row r="682" spans="1:46" x14ac:dyDescent="0.2">
      <c r="A682" s="815"/>
      <c r="B682" s="805"/>
      <c r="C682" s="805"/>
      <c r="D682" s="841">
        <v>417</v>
      </c>
      <c r="E682" s="818"/>
      <c r="F682" s="818"/>
      <c r="G682" s="818"/>
      <c r="H682" s="818"/>
      <c r="I682" s="818"/>
      <c r="J682" s="818"/>
      <c r="K682" s="818"/>
      <c r="L682" s="818"/>
      <c r="M682" s="818"/>
      <c r="N682" s="805"/>
      <c r="O682" s="805"/>
      <c r="P682" s="805"/>
      <c r="Q682" s="818"/>
      <c r="R682" s="818"/>
      <c r="S682" s="818"/>
      <c r="T682" s="805">
        <v>1</v>
      </c>
      <c r="U682" s="821"/>
      <c r="V682" s="805"/>
      <c r="W682" s="805"/>
      <c r="X682" s="805"/>
      <c r="Y682" s="805"/>
      <c r="Z682" s="805">
        <f t="shared" ref="Z682" si="530">V682+Y682</f>
        <v>0</v>
      </c>
      <c r="AA682" s="805"/>
      <c r="AB682" s="821"/>
      <c r="AR682" s="802" t="str">
        <f t="shared" si="514"/>
        <v/>
      </c>
    </row>
    <row r="683" spans="1:46" x14ac:dyDescent="0.2">
      <c r="A683" s="815">
        <f>+SUBTOTAL(3,$B$13:B683)</f>
        <v>336</v>
      </c>
      <c r="B683" s="805" t="s">
        <v>733</v>
      </c>
      <c r="C683" s="805" t="s">
        <v>232</v>
      </c>
      <c r="D683" s="841"/>
      <c r="E683" s="821">
        <v>1</v>
      </c>
      <c r="F683" s="822" t="s">
        <v>2116</v>
      </c>
      <c r="G683" s="821" t="s">
        <v>1779</v>
      </c>
      <c r="H683" s="821" t="s">
        <v>1778</v>
      </c>
      <c r="I683" s="821" t="s">
        <v>439</v>
      </c>
      <c r="J683" s="821" t="s">
        <v>1779</v>
      </c>
      <c r="K683" s="821" t="s">
        <v>1778</v>
      </c>
      <c r="L683" s="821" t="s">
        <v>439</v>
      </c>
      <c r="M683" s="821">
        <v>1</v>
      </c>
      <c r="N683" s="821" t="s">
        <v>1780</v>
      </c>
      <c r="O683" s="821" t="s">
        <v>1781</v>
      </c>
      <c r="P683" s="821">
        <v>1</v>
      </c>
      <c r="Q683" s="821">
        <v>1</v>
      </c>
      <c r="R683" s="821">
        <v>1</v>
      </c>
      <c r="S683" s="821">
        <v>1</v>
      </c>
      <c r="T683" s="821"/>
      <c r="U683" s="805">
        <v>1</v>
      </c>
      <c r="V683" s="805"/>
      <c r="W683" s="805"/>
      <c r="X683" s="805"/>
      <c r="Y683" s="805"/>
      <c r="Z683" s="805"/>
      <c r="AA683" s="821">
        <v>1</v>
      </c>
      <c r="AB683" s="821">
        <f>+VLOOKUP(LEFT(C683,2),$AE$2:$AF$5,2,FALSE)</f>
        <v>4.9029999999999996</v>
      </c>
      <c r="AC683" s="802"/>
      <c r="AD683" s="802"/>
      <c r="AE683" s="802"/>
      <c r="AF683" s="802"/>
      <c r="AG683" s="802"/>
      <c r="AH683" s="802"/>
      <c r="AI683" s="802"/>
      <c r="AJ683" s="802"/>
      <c r="AK683" s="802"/>
      <c r="AL683" s="802"/>
      <c r="AM683" s="802"/>
      <c r="AN683" s="802"/>
      <c r="AO683" s="802"/>
      <c r="AP683" s="802"/>
      <c r="AR683" s="802" t="str">
        <f t="shared" si="514"/>
        <v>DA</v>
      </c>
      <c r="AS683" s="802" t="str">
        <f>+RIGHT(C683,1)</f>
        <v>6</v>
      </c>
      <c r="AT683" s="802" t="str">
        <f t="shared" si="516"/>
        <v>DA+6</v>
      </c>
    </row>
    <row r="684" spans="1:46" x14ac:dyDescent="0.2">
      <c r="A684" s="815"/>
      <c r="B684" s="805"/>
      <c r="C684" s="805"/>
      <c r="D684" s="841">
        <v>423.3</v>
      </c>
      <c r="E684" s="818"/>
      <c r="F684" s="818"/>
      <c r="G684" s="818"/>
      <c r="H684" s="818"/>
      <c r="I684" s="818"/>
      <c r="J684" s="818"/>
      <c r="K684" s="818"/>
      <c r="L684" s="818"/>
      <c r="M684" s="818"/>
      <c r="N684" s="805"/>
      <c r="O684" s="805"/>
      <c r="P684" s="805"/>
      <c r="Q684" s="818"/>
      <c r="R684" s="818"/>
      <c r="S684" s="818"/>
      <c r="T684" s="805">
        <v>1</v>
      </c>
      <c r="U684" s="821"/>
      <c r="V684" s="805"/>
      <c r="W684" s="805"/>
      <c r="X684" s="805"/>
      <c r="Y684" s="805"/>
      <c r="Z684" s="805">
        <f t="shared" ref="Z684" si="531">V684+Y684</f>
        <v>0</v>
      </c>
      <c r="AA684" s="805"/>
      <c r="AB684" s="821"/>
      <c r="AR684" s="802" t="str">
        <f t="shared" si="514"/>
        <v/>
      </c>
    </row>
    <row r="685" spans="1:46" x14ac:dyDescent="0.2">
      <c r="A685" s="815">
        <f>+SUBTOTAL(3,$B$13:B685)</f>
        <v>337</v>
      </c>
      <c r="B685" s="805" t="s">
        <v>734</v>
      </c>
      <c r="C685" s="805" t="s">
        <v>233</v>
      </c>
      <c r="D685" s="841"/>
      <c r="E685" s="821">
        <v>1</v>
      </c>
      <c r="F685" s="822" t="s">
        <v>2117</v>
      </c>
      <c r="G685" s="821" t="s">
        <v>1779</v>
      </c>
      <c r="H685" s="821" t="s">
        <v>1778</v>
      </c>
      <c r="I685" s="821" t="s">
        <v>439</v>
      </c>
      <c r="J685" s="821" t="s">
        <v>1779</v>
      </c>
      <c r="K685" s="821" t="s">
        <v>1778</v>
      </c>
      <c r="L685" s="821" t="s">
        <v>439</v>
      </c>
      <c r="M685" s="821">
        <v>1</v>
      </c>
      <c r="N685" s="821" t="s">
        <v>1780</v>
      </c>
      <c r="O685" s="821" t="s">
        <v>1781</v>
      </c>
      <c r="P685" s="821">
        <v>1</v>
      </c>
      <c r="Q685" s="821">
        <v>1</v>
      </c>
      <c r="R685" s="821">
        <v>1</v>
      </c>
      <c r="S685" s="821">
        <v>1</v>
      </c>
      <c r="T685" s="821"/>
      <c r="U685" s="805">
        <v>1</v>
      </c>
      <c r="V685" s="805"/>
      <c r="W685" s="805"/>
      <c r="X685" s="805"/>
      <c r="Y685" s="805"/>
      <c r="Z685" s="805"/>
      <c r="AA685" s="821">
        <v>1</v>
      </c>
      <c r="AB685" s="821">
        <f>+VLOOKUP(LEFT(C685,2),$AE$2:$AF$5,2,FALSE)</f>
        <v>4.9029999999999996</v>
      </c>
      <c r="AC685" s="802"/>
      <c r="AD685" s="802"/>
      <c r="AE685" s="802"/>
      <c r="AF685" s="802"/>
      <c r="AG685" s="802"/>
      <c r="AH685" s="802"/>
      <c r="AI685" s="802"/>
      <c r="AJ685" s="802"/>
      <c r="AK685" s="802"/>
      <c r="AL685" s="802"/>
      <c r="AM685" s="802"/>
      <c r="AN685" s="802"/>
      <c r="AO685" s="802"/>
      <c r="AP685" s="802"/>
      <c r="AR685" s="802" t="str">
        <f t="shared" si="514"/>
        <v>DA</v>
      </c>
      <c r="AS685" s="802" t="str">
        <f>+RIGHT(C685,1)</f>
        <v>9</v>
      </c>
      <c r="AT685" s="802" t="str">
        <f t="shared" si="516"/>
        <v>DA+9</v>
      </c>
    </row>
    <row r="686" spans="1:46" x14ac:dyDescent="0.2">
      <c r="A686" s="815"/>
      <c r="B686" s="805"/>
      <c r="C686" s="805"/>
      <c r="D686" s="841">
        <v>401</v>
      </c>
      <c r="E686" s="818"/>
      <c r="F686" s="818"/>
      <c r="G686" s="818"/>
      <c r="H686" s="818"/>
      <c r="I686" s="818"/>
      <c r="J686" s="818"/>
      <c r="K686" s="818"/>
      <c r="L686" s="818"/>
      <c r="M686" s="818"/>
      <c r="N686" s="805"/>
      <c r="O686" s="805"/>
      <c r="P686" s="805"/>
      <c r="Q686" s="818"/>
      <c r="R686" s="818"/>
      <c r="S686" s="818"/>
      <c r="T686" s="805">
        <v>1</v>
      </c>
      <c r="U686" s="821"/>
      <c r="V686" s="805"/>
      <c r="W686" s="805"/>
      <c r="X686" s="805"/>
      <c r="Y686" s="805"/>
      <c r="Z686" s="805">
        <f t="shared" ref="Z686" si="532">V686+Y686</f>
        <v>0</v>
      </c>
      <c r="AA686" s="805"/>
      <c r="AB686" s="821"/>
      <c r="AR686" s="802" t="str">
        <f t="shared" si="514"/>
        <v/>
      </c>
    </row>
    <row r="687" spans="1:46" x14ac:dyDescent="0.2">
      <c r="A687" s="815">
        <f>+SUBTOTAL(3,$B$13:B687)</f>
        <v>338</v>
      </c>
      <c r="B687" s="805" t="s">
        <v>735</v>
      </c>
      <c r="C687" s="805" t="s">
        <v>233</v>
      </c>
      <c r="D687" s="841"/>
      <c r="E687" s="821">
        <v>1</v>
      </c>
      <c r="F687" s="822" t="s">
        <v>2118</v>
      </c>
      <c r="G687" s="821" t="s">
        <v>1779</v>
      </c>
      <c r="H687" s="821" t="s">
        <v>1778</v>
      </c>
      <c r="I687" s="821" t="s">
        <v>439</v>
      </c>
      <c r="J687" s="821" t="s">
        <v>1779</v>
      </c>
      <c r="K687" s="821" t="s">
        <v>1778</v>
      </c>
      <c r="L687" s="821" t="s">
        <v>439</v>
      </c>
      <c r="M687" s="821">
        <v>1</v>
      </c>
      <c r="N687" s="821" t="s">
        <v>1780</v>
      </c>
      <c r="O687" s="821" t="s">
        <v>1781</v>
      </c>
      <c r="P687" s="821">
        <v>1</v>
      </c>
      <c r="Q687" s="821">
        <v>1</v>
      </c>
      <c r="R687" s="821">
        <v>1</v>
      </c>
      <c r="S687" s="821">
        <v>1</v>
      </c>
      <c r="T687" s="821"/>
      <c r="U687" s="805">
        <v>1</v>
      </c>
      <c r="V687" s="805"/>
      <c r="W687" s="805"/>
      <c r="X687" s="805"/>
      <c r="Y687" s="805"/>
      <c r="Z687" s="805"/>
      <c r="AA687" s="821">
        <v>1</v>
      </c>
      <c r="AB687" s="821">
        <f>+VLOOKUP(LEFT(C687,2),$AE$2:$AF$5,2,FALSE)</f>
        <v>4.9029999999999996</v>
      </c>
      <c r="AC687" s="802"/>
      <c r="AD687" s="802"/>
      <c r="AE687" s="802"/>
      <c r="AF687" s="802"/>
      <c r="AG687" s="802"/>
      <c r="AH687" s="802"/>
      <c r="AI687" s="802"/>
      <c r="AJ687" s="802"/>
      <c r="AK687" s="802"/>
      <c r="AL687" s="802"/>
      <c r="AM687" s="802"/>
      <c r="AN687" s="802"/>
      <c r="AO687" s="802"/>
      <c r="AP687" s="802"/>
      <c r="AR687" s="802" t="str">
        <f t="shared" si="514"/>
        <v>DA</v>
      </c>
      <c r="AS687" s="802" t="str">
        <f>+RIGHT(C687,1)</f>
        <v>9</v>
      </c>
      <c r="AT687" s="802" t="str">
        <f t="shared" si="516"/>
        <v>DA+9</v>
      </c>
    </row>
    <row r="688" spans="1:46" x14ac:dyDescent="0.2">
      <c r="A688" s="815"/>
      <c r="B688" s="805"/>
      <c r="C688" s="805"/>
      <c r="D688" s="841">
        <v>424</v>
      </c>
      <c r="E688" s="818"/>
      <c r="F688" s="818"/>
      <c r="G688" s="818"/>
      <c r="H688" s="818"/>
      <c r="I688" s="818"/>
      <c r="J688" s="818"/>
      <c r="K688" s="818"/>
      <c r="L688" s="818"/>
      <c r="M688" s="818"/>
      <c r="N688" s="805"/>
      <c r="O688" s="805"/>
      <c r="P688" s="805"/>
      <c r="Q688" s="818"/>
      <c r="R688" s="818"/>
      <c r="S688" s="818"/>
      <c r="T688" s="805">
        <v>1</v>
      </c>
      <c r="U688" s="821"/>
      <c r="V688" s="805"/>
      <c r="W688" s="805"/>
      <c r="X688" s="805"/>
      <c r="Y688" s="805"/>
      <c r="Z688" s="805">
        <f t="shared" ref="Z688" si="533">V688+Y688</f>
        <v>0</v>
      </c>
      <c r="AA688" s="805"/>
      <c r="AB688" s="821"/>
      <c r="AR688" s="802" t="str">
        <f t="shared" si="514"/>
        <v/>
      </c>
    </row>
    <row r="689" spans="1:46" x14ac:dyDescent="0.2">
      <c r="A689" s="815">
        <f>+SUBTOTAL(3,$B$13:B689)</f>
        <v>339</v>
      </c>
      <c r="B689" s="805" t="s">
        <v>736</v>
      </c>
      <c r="C689" s="805" t="s">
        <v>246</v>
      </c>
      <c r="D689" s="841"/>
      <c r="E689" s="821">
        <v>1</v>
      </c>
      <c r="F689" s="822" t="s">
        <v>2119</v>
      </c>
      <c r="G689" s="821" t="s">
        <v>1779</v>
      </c>
      <c r="H689" s="821" t="s">
        <v>1778</v>
      </c>
      <c r="I689" s="821" t="s">
        <v>439</v>
      </c>
      <c r="J689" s="821" t="s">
        <v>1779</v>
      </c>
      <c r="K689" s="821" t="s">
        <v>1778</v>
      </c>
      <c r="L689" s="821" t="s">
        <v>439</v>
      </c>
      <c r="M689" s="821">
        <v>1</v>
      </c>
      <c r="N689" s="821" t="s">
        <v>1780</v>
      </c>
      <c r="O689" s="821" t="s">
        <v>1781</v>
      </c>
      <c r="P689" s="821">
        <v>1</v>
      </c>
      <c r="Q689" s="821">
        <v>1</v>
      </c>
      <c r="R689" s="821">
        <v>1</v>
      </c>
      <c r="S689" s="818"/>
      <c r="T689" s="821"/>
      <c r="U689" s="805">
        <v>1</v>
      </c>
      <c r="V689" s="805"/>
      <c r="W689" s="805"/>
      <c r="X689" s="805"/>
      <c r="Y689" s="805"/>
      <c r="Z689" s="805"/>
      <c r="AA689" s="821">
        <v>1</v>
      </c>
      <c r="AB689" s="821">
        <f>+VLOOKUP(LEFT(C689,2),$AE$2:$AF$5,2,FALSE)</f>
        <v>7.3659999999999997</v>
      </c>
      <c r="AR689" s="802" t="str">
        <f t="shared" si="514"/>
        <v>DB</v>
      </c>
      <c r="AS689" s="802" t="str">
        <f>+RIGHT(C689,1)</f>
        <v>6</v>
      </c>
      <c r="AT689" s="802" t="str">
        <f t="shared" si="516"/>
        <v>DB+6</v>
      </c>
    </row>
    <row r="690" spans="1:46" x14ac:dyDescent="0.2">
      <c r="A690" s="815"/>
      <c r="B690" s="805"/>
      <c r="C690" s="805"/>
      <c r="D690" s="841">
        <v>404.9</v>
      </c>
      <c r="E690" s="818"/>
      <c r="F690" s="818"/>
      <c r="G690" s="818"/>
      <c r="H690" s="818"/>
      <c r="I690" s="818"/>
      <c r="J690" s="818"/>
      <c r="K690" s="818"/>
      <c r="L690" s="818"/>
      <c r="M690" s="818"/>
      <c r="N690" s="805"/>
      <c r="O690" s="805"/>
      <c r="P690" s="805"/>
      <c r="Q690" s="818"/>
      <c r="R690" s="818"/>
      <c r="S690" s="818"/>
      <c r="T690" s="805">
        <v>1</v>
      </c>
      <c r="U690" s="821"/>
      <c r="V690" s="805"/>
      <c r="W690" s="805"/>
      <c r="X690" s="805"/>
      <c r="Y690" s="805"/>
      <c r="Z690" s="805">
        <f t="shared" ref="Z690" si="534">V690+Y690</f>
        <v>0</v>
      </c>
      <c r="AA690" s="805"/>
      <c r="AB690" s="821"/>
      <c r="AR690" s="802" t="str">
        <f t="shared" si="514"/>
        <v/>
      </c>
    </row>
    <row r="691" spans="1:46" x14ac:dyDescent="0.2">
      <c r="A691" s="815">
        <f>+SUBTOTAL(3,$B$13:B691)</f>
        <v>340</v>
      </c>
      <c r="B691" s="805" t="s">
        <v>737</v>
      </c>
      <c r="C691" s="805" t="s">
        <v>231</v>
      </c>
      <c r="D691" s="841"/>
      <c r="E691" s="821">
        <v>1</v>
      </c>
      <c r="F691" s="822" t="s">
        <v>2120</v>
      </c>
      <c r="G691" s="821" t="s">
        <v>1779</v>
      </c>
      <c r="H691" s="821" t="s">
        <v>1778</v>
      </c>
      <c r="I691" s="821" t="s">
        <v>439</v>
      </c>
      <c r="J691" s="821" t="s">
        <v>1779</v>
      </c>
      <c r="K691" s="821" t="s">
        <v>1778</v>
      </c>
      <c r="L691" s="821" t="s">
        <v>439</v>
      </c>
      <c r="M691" s="821">
        <v>1</v>
      </c>
      <c r="N691" s="821" t="s">
        <v>1780</v>
      </c>
      <c r="O691" s="821" t="s">
        <v>1781</v>
      </c>
      <c r="P691" s="821">
        <v>1</v>
      </c>
      <c r="Q691" s="821">
        <v>1</v>
      </c>
      <c r="R691" s="821">
        <v>1</v>
      </c>
      <c r="S691" s="821">
        <v>1</v>
      </c>
      <c r="T691" s="821"/>
      <c r="U691" s="805"/>
      <c r="V691" s="805"/>
      <c r="W691" s="805"/>
      <c r="X691" s="805"/>
      <c r="Y691" s="805"/>
      <c r="Z691" s="805"/>
      <c r="AA691" s="821">
        <v>1</v>
      </c>
      <c r="AB691" s="821">
        <f>+VLOOKUP(LEFT(C691,2),$AE$2:$AF$5,2,FALSE)</f>
        <v>4.9029999999999996</v>
      </c>
      <c r="AC691" s="802"/>
      <c r="AD691" s="802"/>
      <c r="AE691" s="802"/>
      <c r="AF691" s="802"/>
      <c r="AG691" s="802"/>
      <c r="AH691" s="802"/>
      <c r="AI691" s="802"/>
      <c r="AJ691" s="802"/>
      <c r="AK691" s="802"/>
      <c r="AL691" s="802"/>
      <c r="AM691" s="802"/>
      <c r="AN691" s="802"/>
      <c r="AO691" s="802"/>
      <c r="AP691" s="802"/>
      <c r="AR691" s="802" t="str">
        <f t="shared" si="514"/>
        <v>DA</v>
      </c>
      <c r="AS691" s="802" t="str">
        <f>+RIGHT(C691,1)</f>
        <v>0</v>
      </c>
      <c r="AT691" s="802" t="str">
        <f t="shared" si="516"/>
        <v>DA+0</v>
      </c>
    </row>
    <row r="692" spans="1:46" x14ac:dyDescent="0.2">
      <c r="A692" s="815"/>
      <c r="B692" s="805"/>
      <c r="C692" s="805"/>
      <c r="D692" s="841">
        <v>343.1</v>
      </c>
      <c r="E692" s="818"/>
      <c r="F692" s="818"/>
      <c r="G692" s="818"/>
      <c r="H692" s="818"/>
      <c r="I692" s="818"/>
      <c r="J692" s="818"/>
      <c r="K692" s="818"/>
      <c r="L692" s="818"/>
      <c r="M692" s="818"/>
      <c r="N692" s="805"/>
      <c r="O692" s="805"/>
      <c r="P692" s="805"/>
      <c r="Q692" s="818"/>
      <c r="R692" s="818"/>
      <c r="S692" s="818"/>
      <c r="T692" s="805">
        <v>1</v>
      </c>
      <c r="U692" s="821"/>
      <c r="V692" s="805"/>
      <c r="W692" s="805"/>
      <c r="X692" s="805"/>
      <c r="Y692" s="805"/>
      <c r="Z692" s="805">
        <f t="shared" ref="Z692" si="535">V692+Y692</f>
        <v>0</v>
      </c>
      <c r="AA692" s="805"/>
      <c r="AB692" s="821"/>
      <c r="AR692" s="802" t="str">
        <f t="shared" si="514"/>
        <v/>
      </c>
    </row>
    <row r="693" spans="1:46" x14ac:dyDescent="0.2">
      <c r="A693" s="815">
        <f>+SUBTOTAL(3,$B$13:B693)</f>
        <v>341</v>
      </c>
      <c r="B693" s="805" t="s">
        <v>738</v>
      </c>
      <c r="C693" s="805" t="s">
        <v>231</v>
      </c>
      <c r="D693" s="841"/>
      <c r="E693" s="821">
        <v>1</v>
      </c>
      <c r="F693" s="822" t="s">
        <v>2121</v>
      </c>
      <c r="G693" s="821" t="s">
        <v>1779</v>
      </c>
      <c r="H693" s="821" t="s">
        <v>1778</v>
      </c>
      <c r="I693" s="821" t="s">
        <v>439</v>
      </c>
      <c r="J693" s="821" t="s">
        <v>1779</v>
      </c>
      <c r="K693" s="821" t="s">
        <v>1778</v>
      </c>
      <c r="L693" s="821" t="s">
        <v>439</v>
      </c>
      <c r="M693" s="821">
        <v>1</v>
      </c>
      <c r="N693" s="821" t="s">
        <v>1780</v>
      </c>
      <c r="O693" s="821" t="s">
        <v>1781</v>
      </c>
      <c r="P693" s="821">
        <v>1</v>
      </c>
      <c r="Q693" s="821">
        <v>1</v>
      </c>
      <c r="R693" s="821">
        <v>1</v>
      </c>
      <c r="S693" s="821">
        <v>1</v>
      </c>
      <c r="T693" s="821"/>
      <c r="U693" s="805"/>
      <c r="V693" s="805"/>
      <c r="W693" s="805"/>
      <c r="X693" s="805"/>
      <c r="Y693" s="805"/>
      <c r="Z693" s="805"/>
      <c r="AA693" s="821">
        <v>1</v>
      </c>
      <c r="AB693" s="821">
        <f>+VLOOKUP(LEFT(C693,2),$AE$2:$AF$5,2,FALSE)</f>
        <v>4.9029999999999996</v>
      </c>
      <c r="AC693" s="802"/>
      <c r="AD693" s="802"/>
      <c r="AE693" s="802"/>
      <c r="AF693" s="802"/>
      <c r="AG693" s="802"/>
      <c r="AH693" s="802"/>
      <c r="AI693" s="802"/>
      <c r="AJ693" s="802"/>
      <c r="AK693" s="802"/>
      <c r="AL693" s="802"/>
      <c r="AM693" s="802"/>
      <c r="AN693" s="802"/>
      <c r="AO693" s="802"/>
      <c r="AP693" s="802"/>
      <c r="AR693" s="802" t="str">
        <f t="shared" si="514"/>
        <v>DA</v>
      </c>
      <c r="AS693" s="802" t="str">
        <f>+RIGHT(C693,1)</f>
        <v>0</v>
      </c>
      <c r="AT693" s="802" t="str">
        <f t="shared" si="516"/>
        <v>DA+0</v>
      </c>
    </row>
    <row r="694" spans="1:46" x14ac:dyDescent="0.2">
      <c r="A694" s="815"/>
      <c r="B694" s="805"/>
      <c r="C694" s="805"/>
      <c r="D694" s="841">
        <v>357.7</v>
      </c>
      <c r="E694" s="818"/>
      <c r="F694" s="818"/>
      <c r="G694" s="818"/>
      <c r="H694" s="818"/>
      <c r="I694" s="818"/>
      <c r="J694" s="818"/>
      <c r="K694" s="818"/>
      <c r="L694" s="818"/>
      <c r="M694" s="818"/>
      <c r="N694" s="805"/>
      <c r="O694" s="805"/>
      <c r="P694" s="805"/>
      <c r="Q694" s="818"/>
      <c r="R694" s="818"/>
      <c r="S694" s="818"/>
      <c r="T694" s="805">
        <v>1</v>
      </c>
      <c r="U694" s="821"/>
      <c r="V694" s="805"/>
      <c r="W694" s="805"/>
      <c r="X694" s="805"/>
      <c r="Y694" s="805"/>
      <c r="Z694" s="805">
        <f t="shared" ref="Z694" si="536">V694+Y694</f>
        <v>0</v>
      </c>
      <c r="AA694" s="805"/>
      <c r="AB694" s="821"/>
      <c r="AR694" s="802" t="str">
        <f t="shared" si="514"/>
        <v/>
      </c>
    </row>
    <row r="695" spans="1:46" x14ac:dyDescent="0.2">
      <c r="A695" s="815">
        <f>+SUBTOTAL(3,$B$13:B695)</f>
        <v>342</v>
      </c>
      <c r="B695" s="805" t="s">
        <v>739</v>
      </c>
      <c r="C695" s="805" t="s">
        <v>231</v>
      </c>
      <c r="D695" s="841"/>
      <c r="E695" s="821">
        <v>1</v>
      </c>
      <c r="F695" s="822" t="s">
        <v>2122</v>
      </c>
      <c r="G695" s="821" t="s">
        <v>1779</v>
      </c>
      <c r="H695" s="821" t="s">
        <v>1778</v>
      </c>
      <c r="I695" s="821" t="s">
        <v>439</v>
      </c>
      <c r="J695" s="821" t="s">
        <v>1779</v>
      </c>
      <c r="K695" s="821" t="s">
        <v>1778</v>
      </c>
      <c r="L695" s="821" t="s">
        <v>439</v>
      </c>
      <c r="M695" s="821">
        <v>1</v>
      </c>
      <c r="N695" s="821" t="s">
        <v>1780</v>
      </c>
      <c r="O695" s="821" t="s">
        <v>1781</v>
      </c>
      <c r="P695" s="821">
        <v>1</v>
      </c>
      <c r="Q695" s="821">
        <v>1</v>
      </c>
      <c r="R695" s="821">
        <v>1</v>
      </c>
      <c r="S695" s="821">
        <v>1</v>
      </c>
      <c r="T695" s="821"/>
      <c r="U695" s="805"/>
      <c r="V695" s="805"/>
      <c r="W695" s="805"/>
      <c r="X695" s="805"/>
      <c r="Y695" s="805"/>
      <c r="Z695" s="805"/>
      <c r="AA695" s="821">
        <v>1</v>
      </c>
      <c r="AB695" s="821">
        <f>+VLOOKUP(LEFT(C695,2),$AE$2:$AF$5,2,FALSE)</f>
        <v>4.9029999999999996</v>
      </c>
      <c r="AC695" s="802"/>
      <c r="AD695" s="802"/>
      <c r="AE695" s="802"/>
      <c r="AF695" s="802"/>
      <c r="AG695" s="802"/>
      <c r="AH695" s="802"/>
      <c r="AI695" s="802"/>
      <c r="AJ695" s="802"/>
      <c r="AK695" s="802"/>
      <c r="AL695" s="802"/>
      <c r="AM695" s="802"/>
      <c r="AN695" s="802"/>
      <c r="AO695" s="802"/>
      <c r="AP695" s="802"/>
      <c r="AR695" s="802" t="str">
        <f t="shared" si="514"/>
        <v>DA</v>
      </c>
      <c r="AS695" s="802" t="str">
        <f>+RIGHT(C695,1)</f>
        <v>0</v>
      </c>
      <c r="AT695" s="802" t="str">
        <f t="shared" si="516"/>
        <v>DA+0</v>
      </c>
    </row>
    <row r="696" spans="1:46" x14ac:dyDescent="0.2">
      <c r="A696" s="815"/>
      <c r="B696" s="805"/>
      <c r="C696" s="805"/>
      <c r="D696" s="841">
        <v>365.2</v>
      </c>
      <c r="E696" s="818"/>
      <c r="F696" s="818"/>
      <c r="G696" s="818"/>
      <c r="H696" s="818"/>
      <c r="I696" s="818"/>
      <c r="J696" s="818"/>
      <c r="K696" s="818"/>
      <c r="L696" s="818"/>
      <c r="M696" s="818"/>
      <c r="N696" s="805"/>
      <c r="O696" s="805"/>
      <c r="P696" s="805"/>
      <c r="Q696" s="818"/>
      <c r="R696" s="818"/>
      <c r="S696" s="818"/>
      <c r="T696" s="805">
        <v>1</v>
      </c>
      <c r="U696" s="821"/>
      <c r="V696" s="805"/>
      <c r="W696" s="805"/>
      <c r="X696" s="805"/>
      <c r="Y696" s="805"/>
      <c r="Z696" s="805">
        <f t="shared" ref="Z696" si="537">V696+Y696</f>
        <v>0</v>
      </c>
      <c r="AA696" s="805"/>
      <c r="AB696" s="821"/>
      <c r="AR696" s="802" t="str">
        <f t="shared" si="514"/>
        <v/>
      </c>
    </row>
    <row r="697" spans="1:46" x14ac:dyDescent="0.2">
      <c r="A697" s="815">
        <f>+SUBTOTAL(3,$B$13:B697)</f>
        <v>343</v>
      </c>
      <c r="B697" s="805" t="s">
        <v>740</v>
      </c>
      <c r="C697" s="805" t="s">
        <v>231</v>
      </c>
      <c r="D697" s="841"/>
      <c r="E697" s="821">
        <v>1</v>
      </c>
      <c r="F697" s="822" t="s">
        <v>2123</v>
      </c>
      <c r="G697" s="821" t="s">
        <v>1779</v>
      </c>
      <c r="H697" s="821" t="s">
        <v>1778</v>
      </c>
      <c r="I697" s="821" t="s">
        <v>439</v>
      </c>
      <c r="J697" s="821" t="s">
        <v>1779</v>
      </c>
      <c r="K697" s="821" t="s">
        <v>1778</v>
      </c>
      <c r="L697" s="821" t="s">
        <v>439</v>
      </c>
      <c r="M697" s="821">
        <v>1</v>
      </c>
      <c r="N697" s="821" t="s">
        <v>1780</v>
      </c>
      <c r="O697" s="821" t="s">
        <v>1781</v>
      </c>
      <c r="P697" s="821">
        <v>1</v>
      </c>
      <c r="Q697" s="821">
        <v>1</v>
      </c>
      <c r="R697" s="821">
        <v>1</v>
      </c>
      <c r="S697" s="821">
        <v>1</v>
      </c>
      <c r="T697" s="821"/>
      <c r="U697" s="805"/>
      <c r="V697" s="805"/>
      <c r="W697" s="805"/>
      <c r="X697" s="805"/>
      <c r="Y697" s="805"/>
      <c r="Z697" s="805"/>
      <c r="AA697" s="821">
        <v>1</v>
      </c>
      <c r="AB697" s="821">
        <f>+VLOOKUP(LEFT(C697,2),$AE$2:$AF$5,2,FALSE)</f>
        <v>4.9029999999999996</v>
      </c>
      <c r="AC697" s="802"/>
      <c r="AD697" s="802"/>
      <c r="AE697" s="802"/>
      <c r="AF697" s="802"/>
      <c r="AG697" s="802"/>
      <c r="AH697" s="802"/>
      <c r="AI697" s="802"/>
      <c r="AJ697" s="802"/>
      <c r="AK697" s="802"/>
      <c r="AL697" s="802"/>
      <c r="AM697" s="802"/>
      <c r="AN697" s="802"/>
      <c r="AO697" s="802"/>
      <c r="AP697" s="802"/>
      <c r="AR697" s="802" t="str">
        <f t="shared" si="514"/>
        <v>DA</v>
      </c>
      <c r="AS697" s="802" t="str">
        <f>+RIGHT(C697,1)</f>
        <v>0</v>
      </c>
      <c r="AT697" s="802" t="str">
        <f t="shared" si="516"/>
        <v>DA+0</v>
      </c>
    </row>
    <row r="698" spans="1:46" x14ac:dyDescent="0.2">
      <c r="A698" s="815"/>
      <c r="B698" s="805"/>
      <c r="C698" s="805"/>
      <c r="D698" s="841">
        <v>350.1</v>
      </c>
      <c r="E698" s="818"/>
      <c r="F698" s="818"/>
      <c r="G698" s="818"/>
      <c r="H698" s="818"/>
      <c r="I698" s="818"/>
      <c r="J698" s="818"/>
      <c r="K698" s="818"/>
      <c r="L698" s="818"/>
      <c r="M698" s="818"/>
      <c r="N698" s="805"/>
      <c r="O698" s="805"/>
      <c r="P698" s="805"/>
      <c r="Q698" s="818"/>
      <c r="R698" s="818"/>
      <c r="S698" s="818"/>
      <c r="T698" s="805">
        <v>1</v>
      </c>
      <c r="U698" s="821"/>
      <c r="V698" s="805"/>
      <c r="W698" s="805"/>
      <c r="X698" s="805"/>
      <c r="Y698" s="805"/>
      <c r="Z698" s="805">
        <f t="shared" ref="Z698" si="538">V698+Y698</f>
        <v>0</v>
      </c>
      <c r="AA698" s="805"/>
      <c r="AB698" s="821"/>
      <c r="AR698" s="802" t="str">
        <f t="shared" si="514"/>
        <v/>
      </c>
    </row>
    <row r="699" spans="1:46" x14ac:dyDescent="0.2">
      <c r="A699" s="815">
        <f>+SUBTOTAL(3,$B$13:B699)</f>
        <v>344</v>
      </c>
      <c r="B699" s="805" t="s">
        <v>741</v>
      </c>
      <c r="C699" s="805" t="s">
        <v>231</v>
      </c>
      <c r="D699" s="841"/>
      <c r="E699" s="821">
        <v>1</v>
      </c>
      <c r="F699" s="822" t="s">
        <v>2124</v>
      </c>
      <c r="G699" s="821" t="s">
        <v>1779</v>
      </c>
      <c r="H699" s="821" t="s">
        <v>1778</v>
      </c>
      <c r="I699" s="821" t="s">
        <v>439</v>
      </c>
      <c r="J699" s="821" t="s">
        <v>1779</v>
      </c>
      <c r="K699" s="821" t="s">
        <v>1778</v>
      </c>
      <c r="L699" s="821" t="s">
        <v>439</v>
      </c>
      <c r="M699" s="821">
        <v>1</v>
      </c>
      <c r="N699" s="821" t="s">
        <v>1780</v>
      </c>
      <c r="O699" s="821" t="s">
        <v>1781</v>
      </c>
      <c r="P699" s="821">
        <v>1</v>
      </c>
      <c r="Q699" s="821">
        <v>1</v>
      </c>
      <c r="R699" s="821">
        <v>1</v>
      </c>
      <c r="S699" s="821">
        <v>1</v>
      </c>
      <c r="T699" s="821"/>
      <c r="U699" s="805"/>
      <c r="V699" s="805"/>
      <c r="W699" s="805"/>
      <c r="X699" s="805"/>
      <c r="Y699" s="805"/>
      <c r="Z699" s="805"/>
      <c r="AA699" s="821">
        <v>1</v>
      </c>
      <c r="AB699" s="821">
        <f>+VLOOKUP(LEFT(C699,2),$AE$2:$AF$5,2,FALSE)</f>
        <v>4.9029999999999996</v>
      </c>
      <c r="AC699" s="802"/>
      <c r="AD699" s="802"/>
      <c r="AE699" s="802"/>
      <c r="AF699" s="802"/>
      <c r="AG699" s="802"/>
      <c r="AH699" s="802"/>
      <c r="AI699" s="802"/>
      <c r="AJ699" s="802"/>
      <c r="AK699" s="802"/>
      <c r="AL699" s="802"/>
      <c r="AM699" s="802"/>
      <c r="AN699" s="802"/>
      <c r="AO699" s="802"/>
      <c r="AP699" s="802"/>
      <c r="AR699" s="802" t="str">
        <f t="shared" si="514"/>
        <v>DA</v>
      </c>
      <c r="AS699" s="802" t="str">
        <f>+RIGHT(C699,1)</f>
        <v>0</v>
      </c>
      <c r="AT699" s="802" t="str">
        <f t="shared" si="516"/>
        <v>DA+0</v>
      </c>
    </row>
    <row r="700" spans="1:46" x14ac:dyDescent="0.2">
      <c r="A700" s="815"/>
      <c r="B700" s="805"/>
      <c r="C700" s="805"/>
      <c r="D700" s="841">
        <v>357.7</v>
      </c>
      <c r="E700" s="818"/>
      <c r="F700" s="818"/>
      <c r="G700" s="818"/>
      <c r="H700" s="818"/>
      <c r="I700" s="818"/>
      <c r="J700" s="818"/>
      <c r="K700" s="818"/>
      <c r="L700" s="818"/>
      <c r="M700" s="818"/>
      <c r="N700" s="805"/>
      <c r="O700" s="805"/>
      <c r="P700" s="805"/>
      <c r="Q700" s="818"/>
      <c r="R700" s="818"/>
      <c r="S700" s="818"/>
      <c r="T700" s="805">
        <v>1</v>
      </c>
      <c r="U700" s="821"/>
      <c r="V700" s="805"/>
      <c r="W700" s="805"/>
      <c r="X700" s="805"/>
      <c r="Y700" s="805"/>
      <c r="Z700" s="805">
        <f t="shared" ref="Z700" si="539">V700+Y700</f>
        <v>0</v>
      </c>
      <c r="AA700" s="805"/>
      <c r="AB700" s="821"/>
      <c r="AR700" s="802" t="str">
        <f t="shared" si="514"/>
        <v/>
      </c>
    </row>
    <row r="701" spans="1:46" x14ac:dyDescent="0.2">
      <c r="A701" s="815">
        <f>+SUBTOTAL(3,$B$13:B701)</f>
        <v>345</v>
      </c>
      <c r="B701" s="805" t="s">
        <v>742</v>
      </c>
      <c r="C701" s="805" t="s">
        <v>231</v>
      </c>
      <c r="D701" s="841"/>
      <c r="E701" s="821">
        <v>1</v>
      </c>
      <c r="F701" s="822" t="s">
        <v>2125</v>
      </c>
      <c r="G701" s="821" t="s">
        <v>1779</v>
      </c>
      <c r="H701" s="821" t="s">
        <v>1778</v>
      </c>
      <c r="I701" s="821" t="s">
        <v>439</v>
      </c>
      <c r="J701" s="821" t="s">
        <v>1779</v>
      </c>
      <c r="K701" s="821" t="s">
        <v>1778</v>
      </c>
      <c r="L701" s="821" t="s">
        <v>439</v>
      </c>
      <c r="M701" s="821">
        <v>1</v>
      </c>
      <c r="N701" s="821" t="s">
        <v>1780</v>
      </c>
      <c r="O701" s="821" t="s">
        <v>1781</v>
      </c>
      <c r="P701" s="821">
        <v>1</v>
      </c>
      <c r="Q701" s="821">
        <v>1</v>
      </c>
      <c r="R701" s="821">
        <v>1</v>
      </c>
      <c r="S701" s="821">
        <v>1</v>
      </c>
      <c r="T701" s="821"/>
      <c r="U701" s="805"/>
      <c r="V701" s="805"/>
      <c r="W701" s="805"/>
      <c r="X701" s="805"/>
      <c r="Y701" s="805"/>
      <c r="Z701" s="805"/>
      <c r="AA701" s="821">
        <v>1</v>
      </c>
      <c r="AB701" s="821">
        <f>+VLOOKUP(LEFT(C701,2),$AE$2:$AF$5,2,FALSE)</f>
        <v>4.9029999999999996</v>
      </c>
      <c r="AC701" s="802"/>
      <c r="AD701" s="802"/>
      <c r="AE701" s="802"/>
      <c r="AF701" s="802"/>
      <c r="AG701" s="802"/>
      <c r="AH701" s="802"/>
      <c r="AI701" s="802"/>
      <c r="AJ701" s="802"/>
      <c r="AK701" s="802"/>
      <c r="AL701" s="802"/>
      <c r="AM701" s="802"/>
      <c r="AN701" s="802"/>
      <c r="AO701" s="802"/>
      <c r="AP701" s="802"/>
      <c r="AR701" s="802" t="str">
        <f t="shared" si="514"/>
        <v>DA</v>
      </c>
      <c r="AS701" s="802" t="str">
        <f>+RIGHT(C701,1)</f>
        <v>0</v>
      </c>
      <c r="AT701" s="802" t="str">
        <f t="shared" si="516"/>
        <v>DA+0</v>
      </c>
    </row>
    <row r="702" spans="1:46" x14ac:dyDescent="0.2">
      <c r="A702" s="815"/>
      <c r="B702" s="805"/>
      <c r="C702" s="805"/>
      <c r="D702" s="841">
        <v>337.8</v>
      </c>
      <c r="E702" s="818"/>
      <c r="F702" s="818"/>
      <c r="G702" s="818"/>
      <c r="H702" s="818"/>
      <c r="I702" s="818"/>
      <c r="J702" s="818"/>
      <c r="K702" s="818"/>
      <c r="L702" s="818"/>
      <c r="M702" s="818"/>
      <c r="N702" s="805"/>
      <c r="O702" s="805"/>
      <c r="P702" s="805"/>
      <c r="Q702" s="818"/>
      <c r="R702" s="818"/>
      <c r="S702" s="818"/>
      <c r="T702" s="805">
        <v>1</v>
      </c>
      <c r="U702" s="821"/>
      <c r="V702" s="805"/>
      <c r="W702" s="805"/>
      <c r="X702" s="805"/>
      <c r="Y702" s="805"/>
      <c r="Z702" s="805">
        <f t="shared" ref="Z702" si="540">V702+Y702</f>
        <v>0</v>
      </c>
      <c r="AA702" s="805"/>
      <c r="AB702" s="821"/>
      <c r="AR702" s="802" t="str">
        <f t="shared" si="514"/>
        <v/>
      </c>
    </row>
    <row r="703" spans="1:46" x14ac:dyDescent="0.2">
      <c r="A703" s="815">
        <f>+SUBTOTAL(3,$B$13:B703)</f>
        <v>346</v>
      </c>
      <c r="B703" s="805" t="s">
        <v>743</v>
      </c>
      <c r="C703" s="805" t="s">
        <v>231</v>
      </c>
      <c r="D703" s="841"/>
      <c r="E703" s="821">
        <v>1</v>
      </c>
      <c r="F703" s="822" t="s">
        <v>2126</v>
      </c>
      <c r="G703" s="821" t="s">
        <v>1779</v>
      </c>
      <c r="H703" s="821" t="s">
        <v>1778</v>
      </c>
      <c r="I703" s="821" t="s">
        <v>439</v>
      </c>
      <c r="J703" s="821" t="s">
        <v>1779</v>
      </c>
      <c r="K703" s="821" t="s">
        <v>1778</v>
      </c>
      <c r="L703" s="821" t="s">
        <v>439</v>
      </c>
      <c r="M703" s="821">
        <v>1</v>
      </c>
      <c r="N703" s="821" t="s">
        <v>1780</v>
      </c>
      <c r="O703" s="821" t="s">
        <v>1781</v>
      </c>
      <c r="P703" s="821">
        <v>1</v>
      </c>
      <c r="Q703" s="821">
        <v>1</v>
      </c>
      <c r="R703" s="821">
        <v>1</v>
      </c>
      <c r="S703" s="821">
        <v>1</v>
      </c>
      <c r="T703" s="821"/>
      <c r="U703" s="805"/>
      <c r="V703" s="805"/>
      <c r="W703" s="805"/>
      <c r="X703" s="805"/>
      <c r="Y703" s="805"/>
      <c r="Z703" s="805"/>
      <c r="AA703" s="821">
        <v>1</v>
      </c>
      <c r="AB703" s="821">
        <f>+VLOOKUP(LEFT(C703,2),$AE$2:$AF$5,2,FALSE)</f>
        <v>4.9029999999999996</v>
      </c>
      <c r="AC703" s="802"/>
      <c r="AD703" s="802"/>
      <c r="AE703" s="802"/>
      <c r="AF703" s="802"/>
      <c r="AG703" s="802"/>
      <c r="AH703" s="802"/>
      <c r="AI703" s="802"/>
      <c r="AJ703" s="802"/>
      <c r="AK703" s="802"/>
      <c r="AL703" s="802"/>
      <c r="AM703" s="802"/>
      <c r="AN703" s="802"/>
      <c r="AO703" s="802"/>
      <c r="AP703" s="802"/>
      <c r="AR703" s="802" t="str">
        <f t="shared" si="514"/>
        <v>DA</v>
      </c>
      <c r="AS703" s="802" t="str">
        <f>+RIGHT(C703,1)</f>
        <v>0</v>
      </c>
      <c r="AT703" s="802" t="str">
        <f t="shared" si="516"/>
        <v>DA+0</v>
      </c>
    </row>
    <row r="704" spans="1:46" x14ac:dyDescent="0.2">
      <c r="A704" s="815"/>
      <c r="B704" s="805"/>
      <c r="C704" s="805"/>
      <c r="D704" s="841">
        <v>341.22</v>
      </c>
      <c r="E704" s="818"/>
      <c r="F704" s="818"/>
      <c r="G704" s="818"/>
      <c r="H704" s="818"/>
      <c r="I704" s="818"/>
      <c r="J704" s="818"/>
      <c r="K704" s="818"/>
      <c r="L704" s="818"/>
      <c r="M704" s="818"/>
      <c r="N704" s="805"/>
      <c r="O704" s="805"/>
      <c r="P704" s="805"/>
      <c r="Q704" s="818"/>
      <c r="R704" s="818"/>
      <c r="S704" s="818"/>
      <c r="T704" s="805">
        <v>1</v>
      </c>
      <c r="U704" s="821"/>
      <c r="V704" s="805"/>
      <c r="W704" s="805"/>
      <c r="X704" s="805"/>
      <c r="Y704" s="805"/>
      <c r="Z704" s="805">
        <f t="shared" ref="Z704" si="541">V704+Y704</f>
        <v>0</v>
      </c>
      <c r="AA704" s="805"/>
      <c r="AB704" s="821"/>
      <c r="AR704" s="802" t="str">
        <f t="shared" si="514"/>
        <v/>
      </c>
    </row>
    <row r="705" spans="1:46" x14ac:dyDescent="0.2">
      <c r="A705" s="815">
        <f>+SUBTOTAL(3,$B$13:B705)</f>
        <v>347</v>
      </c>
      <c r="B705" s="805" t="s">
        <v>744</v>
      </c>
      <c r="C705" s="805" t="s">
        <v>232</v>
      </c>
      <c r="D705" s="841"/>
      <c r="E705" s="821">
        <v>1</v>
      </c>
      <c r="F705" s="822" t="s">
        <v>2127</v>
      </c>
      <c r="G705" s="821" t="s">
        <v>1779</v>
      </c>
      <c r="H705" s="821" t="s">
        <v>1778</v>
      </c>
      <c r="I705" s="821" t="s">
        <v>439</v>
      </c>
      <c r="J705" s="821" t="s">
        <v>1779</v>
      </c>
      <c r="K705" s="821" t="s">
        <v>1778</v>
      </c>
      <c r="L705" s="821" t="s">
        <v>439</v>
      </c>
      <c r="M705" s="821">
        <v>1</v>
      </c>
      <c r="N705" s="821" t="s">
        <v>1780</v>
      </c>
      <c r="O705" s="821" t="s">
        <v>1781</v>
      </c>
      <c r="P705" s="821">
        <v>1</v>
      </c>
      <c r="Q705" s="821">
        <v>1</v>
      </c>
      <c r="R705" s="821">
        <v>1</v>
      </c>
      <c r="S705" s="821">
        <v>1</v>
      </c>
      <c r="T705" s="821"/>
      <c r="U705" s="805">
        <v>1</v>
      </c>
      <c r="V705" s="805"/>
      <c r="W705" s="805"/>
      <c r="X705" s="805"/>
      <c r="Y705" s="805"/>
      <c r="Z705" s="805"/>
      <c r="AA705" s="821">
        <v>1</v>
      </c>
      <c r="AB705" s="821">
        <f>+VLOOKUP(LEFT(C705,2),$AE$2:$AF$5,2,FALSE)</f>
        <v>4.9029999999999996</v>
      </c>
      <c r="AC705" s="802"/>
      <c r="AD705" s="802"/>
      <c r="AE705" s="802"/>
      <c r="AF705" s="802"/>
      <c r="AG705" s="802"/>
      <c r="AH705" s="802"/>
      <c r="AI705" s="802"/>
      <c r="AJ705" s="802"/>
      <c r="AK705" s="802"/>
      <c r="AL705" s="802"/>
      <c r="AM705" s="802"/>
      <c r="AN705" s="802"/>
      <c r="AO705" s="802"/>
      <c r="AP705" s="802"/>
      <c r="AR705" s="802" t="str">
        <f t="shared" si="514"/>
        <v>DA</v>
      </c>
      <c r="AS705" s="802" t="str">
        <f>+RIGHT(C705,1)</f>
        <v>6</v>
      </c>
      <c r="AT705" s="802" t="str">
        <f t="shared" si="516"/>
        <v>DA+6</v>
      </c>
    </row>
    <row r="706" spans="1:46" x14ac:dyDescent="0.2">
      <c r="A706" s="815"/>
      <c r="B706" s="805"/>
      <c r="C706" s="805"/>
      <c r="D706" s="841">
        <v>460.49</v>
      </c>
      <c r="E706" s="818"/>
      <c r="F706" s="818"/>
      <c r="G706" s="818"/>
      <c r="H706" s="818"/>
      <c r="I706" s="818"/>
      <c r="J706" s="818"/>
      <c r="K706" s="818"/>
      <c r="L706" s="818"/>
      <c r="M706" s="818"/>
      <c r="N706" s="805"/>
      <c r="O706" s="805"/>
      <c r="P706" s="805"/>
      <c r="Q706" s="818"/>
      <c r="R706" s="818"/>
      <c r="S706" s="818"/>
      <c r="T706" s="805">
        <v>1</v>
      </c>
      <c r="U706" s="850"/>
      <c r="V706" s="805"/>
      <c r="W706" s="805"/>
      <c r="X706" s="805"/>
      <c r="Y706" s="805"/>
      <c r="Z706" s="805">
        <f t="shared" ref="Z706" si="542">V706+Y706</f>
        <v>0</v>
      </c>
      <c r="AA706" s="805"/>
      <c r="AB706" s="821"/>
      <c r="AR706" s="802" t="str">
        <f t="shared" si="514"/>
        <v/>
      </c>
    </row>
    <row r="707" spans="1:46" s="836" customFormat="1" x14ac:dyDescent="0.2">
      <c r="A707" s="829">
        <f>+SUBTOTAL(3,$B$13:B707)</f>
        <v>348</v>
      </c>
      <c r="B707" s="834" t="s">
        <v>93</v>
      </c>
      <c r="C707" s="834" t="s">
        <v>651</v>
      </c>
      <c r="D707" s="849"/>
      <c r="E707" s="831">
        <v>1</v>
      </c>
      <c r="F707" s="822" t="s">
        <v>2128</v>
      </c>
      <c r="G707" s="831" t="s">
        <v>1779</v>
      </c>
      <c r="H707" s="831" t="s">
        <v>1778</v>
      </c>
      <c r="I707" s="831" t="s">
        <v>439</v>
      </c>
      <c r="J707" s="831" t="s">
        <v>1779</v>
      </c>
      <c r="K707" s="831" t="s">
        <v>1778</v>
      </c>
      <c r="L707" s="831" t="s">
        <v>439</v>
      </c>
      <c r="M707" s="831">
        <v>1</v>
      </c>
      <c r="N707" s="831" t="s">
        <v>1780</v>
      </c>
      <c r="O707" s="831" t="s">
        <v>1781</v>
      </c>
      <c r="P707" s="831">
        <v>1</v>
      </c>
      <c r="Q707" s="831">
        <v>1</v>
      </c>
      <c r="R707" s="831">
        <v>1</v>
      </c>
      <c r="S707" s="833"/>
      <c r="T707" s="831"/>
      <c r="U707" s="805">
        <v>1</v>
      </c>
      <c r="V707" s="805"/>
      <c r="W707" s="805"/>
      <c r="X707" s="805"/>
      <c r="Y707" s="805"/>
      <c r="Z707" s="805"/>
      <c r="AA707" s="821">
        <v>1</v>
      </c>
      <c r="AB707" s="821">
        <f>+VLOOKUP(LEFT(C707,2),$AE$2:$AF$5,2,FALSE)</f>
        <v>9.2550000000000008</v>
      </c>
      <c r="AR707" s="837" t="str">
        <f t="shared" si="514"/>
        <v>DD</v>
      </c>
      <c r="AS707" s="837" t="str">
        <f>+RIGHT(C707,2)</f>
        <v>25</v>
      </c>
      <c r="AT707" s="837" t="str">
        <f t="shared" si="516"/>
        <v>DD+25</v>
      </c>
    </row>
    <row r="708" spans="1:46" x14ac:dyDescent="0.2">
      <c r="A708" s="815"/>
      <c r="B708" s="805"/>
      <c r="C708" s="805"/>
      <c r="D708" s="841">
        <v>219.76</v>
      </c>
      <c r="E708" s="818"/>
      <c r="F708" s="818"/>
      <c r="G708" s="818"/>
      <c r="H708" s="818"/>
      <c r="I708" s="818"/>
      <c r="J708" s="818"/>
      <c r="K708" s="818"/>
      <c r="L708" s="818"/>
      <c r="M708" s="818"/>
      <c r="N708" s="805"/>
      <c r="O708" s="805"/>
      <c r="P708" s="805"/>
      <c r="Q708" s="818"/>
      <c r="R708" s="818"/>
      <c r="S708" s="818"/>
      <c r="T708" s="805">
        <v>1</v>
      </c>
      <c r="U708" s="850"/>
      <c r="V708" s="805"/>
      <c r="W708" s="805"/>
      <c r="X708" s="805"/>
      <c r="Y708" s="805"/>
      <c r="Z708" s="805">
        <f t="shared" ref="Z708" si="543">V708+Y708</f>
        <v>0</v>
      </c>
      <c r="AA708" s="805"/>
      <c r="AB708" s="821"/>
      <c r="AR708" s="802" t="str">
        <f t="shared" si="514"/>
        <v/>
      </c>
    </row>
    <row r="709" spans="1:46" s="836" customFormat="1" x14ac:dyDescent="0.2">
      <c r="A709" s="829">
        <f>+SUBTOTAL(3,$B$13:B709)</f>
        <v>349</v>
      </c>
      <c r="B709" s="834" t="s">
        <v>94</v>
      </c>
      <c r="C709" s="834" t="s">
        <v>651</v>
      </c>
      <c r="D709" s="849"/>
      <c r="E709" s="831">
        <v>1</v>
      </c>
      <c r="F709" s="822" t="s">
        <v>2129</v>
      </c>
      <c r="G709" s="831" t="s">
        <v>1779</v>
      </c>
      <c r="H709" s="831" t="s">
        <v>1778</v>
      </c>
      <c r="I709" s="831" t="s">
        <v>439</v>
      </c>
      <c r="J709" s="831" t="s">
        <v>1779</v>
      </c>
      <c r="K709" s="831" t="s">
        <v>1778</v>
      </c>
      <c r="L709" s="831" t="s">
        <v>439</v>
      </c>
      <c r="M709" s="831">
        <v>1</v>
      </c>
      <c r="N709" s="831" t="s">
        <v>1780</v>
      </c>
      <c r="O709" s="831" t="s">
        <v>1781</v>
      </c>
      <c r="P709" s="831">
        <v>1</v>
      </c>
      <c r="Q709" s="831">
        <v>1</v>
      </c>
      <c r="R709" s="831">
        <v>1</v>
      </c>
      <c r="S709" s="833"/>
      <c r="T709" s="831"/>
      <c r="U709" s="805">
        <v>1</v>
      </c>
      <c r="V709" s="805"/>
      <c r="W709" s="805"/>
      <c r="X709" s="805"/>
      <c r="Y709" s="805"/>
      <c r="Z709" s="805"/>
      <c r="AA709" s="821">
        <v>1</v>
      </c>
      <c r="AB709" s="821">
        <f>+VLOOKUP(LEFT(C709,2),$AE$2:$AF$5,2,FALSE)</f>
        <v>9.2550000000000008</v>
      </c>
      <c r="AR709" s="837" t="str">
        <f t="shared" si="514"/>
        <v>DD</v>
      </c>
      <c r="AS709" s="837" t="str">
        <f>+RIGHT(C709,2)</f>
        <v>25</v>
      </c>
      <c r="AT709" s="837" t="str">
        <f t="shared" si="516"/>
        <v>DD+25</v>
      </c>
    </row>
    <row r="710" spans="1:46" x14ac:dyDescent="0.2">
      <c r="A710" s="815"/>
      <c r="B710" s="805"/>
      <c r="C710" s="805"/>
      <c r="D710" s="841">
        <v>461.1</v>
      </c>
      <c r="E710" s="818"/>
      <c r="F710" s="818"/>
      <c r="G710" s="818"/>
      <c r="H710" s="818"/>
      <c r="I710" s="818"/>
      <c r="J710" s="818"/>
      <c r="K710" s="818"/>
      <c r="L710" s="818"/>
      <c r="M710" s="818"/>
      <c r="N710" s="805"/>
      <c r="O710" s="805"/>
      <c r="P710" s="805"/>
      <c r="Q710" s="818"/>
      <c r="R710" s="818"/>
      <c r="S710" s="818"/>
      <c r="T710" s="805">
        <v>1</v>
      </c>
      <c r="U710" s="821"/>
      <c r="V710" s="805"/>
      <c r="W710" s="805"/>
      <c r="X710" s="805"/>
      <c r="Y710" s="805"/>
      <c r="Z710" s="805">
        <f t="shared" ref="Z710" si="544">V710+Y710</f>
        <v>0</v>
      </c>
      <c r="AA710" s="805"/>
      <c r="AB710" s="821"/>
      <c r="AR710" s="802" t="str">
        <f t="shared" si="514"/>
        <v/>
      </c>
    </row>
    <row r="711" spans="1:46" x14ac:dyDescent="0.2">
      <c r="A711" s="815">
        <f>+SUBTOTAL(3,$B$13:B711)</f>
        <v>350</v>
      </c>
      <c r="B711" s="805" t="s">
        <v>745</v>
      </c>
      <c r="C711" s="805" t="s">
        <v>231</v>
      </c>
      <c r="D711" s="841"/>
      <c r="E711" s="821">
        <v>1</v>
      </c>
      <c r="F711" s="822" t="s">
        <v>2130</v>
      </c>
      <c r="G711" s="821" t="s">
        <v>1779</v>
      </c>
      <c r="H711" s="821" t="s">
        <v>1778</v>
      </c>
      <c r="I711" s="821" t="s">
        <v>439</v>
      </c>
      <c r="J711" s="821" t="s">
        <v>1779</v>
      </c>
      <c r="K711" s="821" t="s">
        <v>1778</v>
      </c>
      <c r="L711" s="821" t="s">
        <v>439</v>
      </c>
      <c r="M711" s="821">
        <v>1</v>
      </c>
      <c r="N711" s="821" t="s">
        <v>1780</v>
      </c>
      <c r="O711" s="821" t="s">
        <v>1781</v>
      </c>
      <c r="P711" s="821">
        <v>1</v>
      </c>
      <c r="Q711" s="821">
        <v>1</v>
      </c>
      <c r="R711" s="821">
        <v>1</v>
      </c>
      <c r="S711" s="821">
        <v>1</v>
      </c>
      <c r="T711" s="821"/>
      <c r="U711" s="805">
        <v>1</v>
      </c>
      <c r="V711" s="805"/>
      <c r="W711" s="805"/>
      <c r="X711" s="805"/>
      <c r="Y711" s="805"/>
      <c r="Z711" s="805"/>
      <c r="AA711" s="821">
        <v>1</v>
      </c>
      <c r="AB711" s="821">
        <f>+VLOOKUP(LEFT(C711,2),$AE$2:$AF$5,2,FALSE)</f>
        <v>4.9029999999999996</v>
      </c>
      <c r="AC711" s="802"/>
      <c r="AD711" s="802"/>
      <c r="AE711" s="802"/>
      <c r="AF711" s="802"/>
      <c r="AG711" s="802"/>
      <c r="AH711" s="802"/>
      <c r="AI711" s="802"/>
      <c r="AJ711" s="802"/>
      <c r="AK711" s="802"/>
      <c r="AL711" s="802"/>
      <c r="AM711" s="802"/>
      <c r="AN711" s="802"/>
      <c r="AO711" s="802"/>
      <c r="AP711" s="802"/>
      <c r="AR711" s="802" t="str">
        <f t="shared" si="514"/>
        <v>DA</v>
      </c>
      <c r="AS711" s="802" t="str">
        <f>+RIGHT(C711,1)</f>
        <v>0</v>
      </c>
      <c r="AT711" s="802" t="str">
        <f t="shared" si="516"/>
        <v>DA+0</v>
      </c>
    </row>
    <row r="712" spans="1:46" x14ac:dyDescent="0.2">
      <c r="A712" s="815"/>
      <c r="B712" s="805"/>
      <c r="C712" s="805"/>
      <c r="D712" s="841">
        <v>355.5</v>
      </c>
      <c r="E712" s="818"/>
      <c r="F712" s="818"/>
      <c r="G712" s="818"/>
      <c r="H712" s="818"/>
      <c r="I712" s="818"/>
      <c r="J712" s="818"/>
      <c r="K712" s="818"/>
      <c r="L712" s="818"/>
      <c r="M712" s="818"/>
      <c r="N712" s="805"/>
      <c r="O712" s="805"/>
      <c r="P712" s="805"/>
      <c r="Q712" s="818"/>
      <c r="R712" s="818"/>
      <c r="S712" s="818"/>
      <c r="T712" s="805">
        <v>1</v>
      </c>
      <c r="U712" s="821"/>
      <c r="V712" s="805"/>
      <c r="W712" s="805"/>
      <c r="X712" s="805"/>
      <c r="Y712" s="805"/>
      <c r="Z712" s="805">
        <f t="shared" ref="Z712" si="545">V712+Y712</f>
        <v>0</v>
      </c>
      <c r="AA712" s="805"/>
      <c r="AB712" s="821"/>
      <c r="AR712" s="802" t="str">
        <f t="shared" si="514"/>
        <v/>
      </c>
    </row>
    <row r="713" spans="1:46" x14ac:dyDescent="0.2">
      <c r="A713" s="815">
        <f>+SUBTOTAL(3,$B$13:B713)</f>
        <v>351</v>
      </c>
      <c r="B713" s="805" t="s">
        <v>746</v>
      </c>
      <c r="C713" s="805" t="s">
        <v>20</v>
      </c>
      <c r="D713" s="841"/>
      <c r="E713" s="821">
        <v>1</v>
      </c>
      <c r="F713" s="822" t="s">
        <v>2131</v>
      </c>
      <c r="G713" s="821" t="s">
        <v>1779</v>
      </c>
      <c r="H713" s="821" t="s">
        <v>1778</v>
      </c>
      <c r="I713" s="821" t="s">
        <v>439</v>
      </c>
      <c r="J713" s="821" t="s">
        <v>1779</v>
      </c>
      <c r="K713" s="821" t="s">
        <v>1778</v>
      </c>
      <c r="L713" s="821" t="s">
        <v>439</v>
      </c>
      <c r="M713" s="821">
        <v>1</v>
      </c>
      <c r="N713" s="821" t="s">
        <v>1780</v>
      </c>
      <c r="O713" s="821" t="s">
        <v>1781</v>
      </c>
      <c r="P713" s="821">
        <v>1</v>
      </c>
      <c r="Q713" s="821">
        <v>1</v>
      </c>
      <c r="R713" s="821">
        <v>1</v>
      </c>
      <c r="S713" s="821">
        <v>1</v>
      </c>
      <c r="T713" s="821"/>
      <c r="U713" s="805">
        <v>1</v>
      </c>
      <c r="V713" s="805"/>
      <c r="W713" s="805"/>
      <c r="X713" s="805"/>
      <c r="Y713" s="805"/>
      <c r="Z713" s="805"/>
      <c r="AA713" s="821">
        <v>1</v>
      </c>
      <c r="AB713" s="821">
        <f>+VLOOKUP(LEFT(C713,2),$AE$2:$AF$5,2,FALSE)</f>
        <v>4.9029999999999996</v>
      </c>
      <c r="AC713" s="802"/>
      <c r="AD713" s="802"/>
      <c r="AE713" s="802"/>
      <c r="AF713" s="802"/>
      <c r="AG713" s="802"/>
      <c r="AH713" s="802"/>
      <c r="AI713" s="802"/>
      <c r="AJ713" s="802"/>
      <c r="AK713" s="802"/>
      <c r="AL713" s="802"/>
      <c r="AM713" s="802"/>
      <c r="AN713" s="802"/>
      <c r="AO713" s="802"/>
      <c r="AP713" s="802"/>
      <c r="AR713" s="802" t="str">
        <f t="shared" si="514"/>
        <v>DA</v>
      </c>
      <c r="AS713" s="802" t="str">
        <f>+RIGHT(C713,1)</f>
        <v>3</v>
      </c>
      <c r="AT713" s="802" t="str">
        <f t="shared" si="516"/>
        <v>DA+3</v>
      </c>
    </row>
    <row r="714" spans="1:46" x14ac:dyDescent="0.2">
      <c r="A714" s="815"/>
      <c r="B714" s="805"/>
      <c r="C714" s="805"/>
      <c r="D714" s="841">
        <v>405.4</v>
      </c>
      <c r="E714" s="818"/>
      <c r="F714" s="818"/>
      <c r="G714" s="818"/>
      <c r="H714" s="818"/>
      <c r="I714" s="818"/>
      <c r="J714" s="818"/>
      <c r="K714" s="818"/>
      <c r="L714" s="818"/>
      <c r="M714" s="818"/>
      <c r="N714" s="805"/>
      <c r="O714" s="805"/>
      <c r="P714" s="805"/>
      <c r="Q714" s="818"/>
      <c r="R714" s="818"/>
      <c r="S714" s="818"/>
      <c r="T714" s="805">
        <v>1</v>
      </c>
      <c r="U714" s="821"/>
      <c r="V714" s="805"/>
      <c r="W714" s="805"/>
      <c r="X714" s="805"/>
      <c r="Y714" s="805"/>
      <c r="Z714" s="805">
        <f t="shared" ref="Z714" si="546">V714+Y714</f>
        <v>0</v>
      </c>
      <c r="AA714" s="805"/>
      <c r="AB714" s="821"/>
      <c r="AR714" s="802" t="str">
        <f t="shared" si="514"/>
        <v/>
      </c>
    </row>
    <row r="715" spans="1:46" x14ac:dyDescent="0.2">
      <c r="A715" s="815">
        <f>+SUBTOTAL(3,$B$13:B715)</f>
        <v>352</v>
      </c>
      <c r="B715" s="805" t="s">
        <v>747</v>
      </c>
      <c r="C715" s="805" t="s">
        <v>231</v>
      </c>
      <c r="D715" s="841"/>
      <c r="E715" s="821">
        <v>1</v>
      </c>
      <c r="F715" s="822" t="s">
        <v>2132</v>
      </c>
      <c r="G715" s="821" t="s">
        <v>1779</v>
      </c>
      <c r="H715" s="821" t="s">
        <v>1778</v>
      </c>
      <c r="I715" s="821" t="s">
        <v>439</v>
      </c>
      <c r="J715" s="821" t="s">
        <v>1779</v>
      </c>
      <c r="K715" s="821" t="s">
        <v>1778</v>
      </c>
      <c r="L715" s="821" t="s">
        <v>439</v>
      </c>
      <c r="M715" s="821">
        <v>1</v>
      </c>
      <c r="N715" s="821" t="s">
        <v>1780</v>
      </c>
      <c r="O715" s="821" t="s">
        <v>1781</v>
      </c>
      <c r="P715" s="821">
        <v>1</v>
      </c>
      <c r="Q715" s="821">
        <v>1</v>
      </c>
      <c r="R715" s="821">
        <v>1</v>
      </c>
      <c r="S715" s="821">
        <v>1</v>
      </c>
      <c r="T715" s="821"/>
      <c r="U715" s="805"/>
      <c r="V715" s="805"/>
      <c r="W715" s="805"/>
      <c r="X715" s="805"/>
      <c r="Y715" s="805"/>
      <c r="Z715" s="805"/>
      <c r="AA715" s="821">
        <v>1</v>
      </c>
      <c r="AB715" s="821">
        <f>+VLOOKUP(LEFT(C715,2),$AE$2:$AF$5,2,FALSE)</f>
        <v>4.9029999999999996</v>
      </c>
      <c r="AC715" s="802"/>
      <c r="AD715" s="802"/>
      <c r="AE715" s="802"/>
      <c r="AF715" s="802"/>
      <c r="AG715" s="802"/>
      <c r="AH715" s="802"/>
      <c r="AI715" s="802"/>
      <c r="AJ715" s="802"/>
      <c r="AK715" s="802"/>
      <c r="AL715" s="802"/>
      <c r="AM715" s="802"/>
      <c r="AN715" s="802"/>
      <c r="AO715" s="802"/>
      <c r="AP715" s="802"/>
      <c r="AR715" s="802" t="str">
        <f t="shared" si="514"/>
        <v>DA</v>
      </c>
      <c r="AS715" s="802" t="str">
        <f>+RIGHT(C715,1)</f>
        <v>0</v>
      </c>
      <c r="AT715" s="802" t="str">
        <f t="shared" si="516"/>
        <v>DA+0</v>
      </c>
    </row>
    <row r="716" spans="1:46" x14ac:dyDescent="0.2">
      <c r="A716" s="815"/>
      <c r="B716" s="805"/>
      <c r="C716" s="805"/>
      <c r="D716" s="841">
        <v>418.2</v>
      </c>
      <c r="E716" s="818"/>
      <c r="F716" s="818"/>
      <c r="G716" s="818"/>
      <c r="H716" s="818"/>
      <c r="I716" s="818"/>
      <c r="J716" s="818"/>
      <c r="K716" s="818"/>
      <c r="L716" s="818"/>
      <c r="M716" s="818"/>
      <c r="N716" s="805"/>
      <c r="O716" s="805"/>
      <c r="P716" s="805"/>
      <c r="Q716" s="818"/>
      <c r="R716" s="818"/>
      <c r="S716" s="818"/>
      <c r="T716" s="805">
        <v>1</v>
      </c>
      <c r="U716" s="821"/>
      <c r="V716" s="805"/>
      <c r="W716" s="805"/>
      <c r="X716" s="805"/>
      <c r="Y716" s="805"/>
      <c r="Z716" s="805">
        <f t="shared" ref="Z716" si="547">V716+Y716</f>
        <v>0</v>
      </c>
      <c r="AA716" s="805"/>
      <c r="AB716" s="821"/>
      <c r="AR716" s="802" t="str">
        <f t="shared" si="514"/>
        <v/>
      </c>
    </row>
    <row r="717" spans="1:46" x14ac:dyDescent="0.2">
      <c r="A717" s="815">
        <f>+SUBTOTAL(3,$B$13:B717)</f>
        <v>353</v>
      </c>
      <c r="B717" s="805" t="s">
        <v>748</v>
      </c>
      <c r="C717" s="805" t="s">
        <v>231</v>
      </c>
      <c r="D717" s="841"/>
      <c r="E717" s="821">
        <v>1</v>
      </c>
      <c r="F717" s="822" t="s">
        <v>2133</v>
      </c>
      <c r="G717" s="821" t="s">
        <v>1779</v>
      </c>
      <c r="H717" s="821" t="s">
        <v>1778</v>
      </c>
      <c r="I717" s="821" t="s">
        <v>439</v>
      </c>
      <c r="J717" s="821" t="s">
        <v>1779</v>
      </c>
      <c r="K717" s="821" t="s">
        <v>1778</v>
      </c>
      <c r="L717" s="821" t="s">
        <v>439</v>
      </c>
      <c r="M717" s="821">
        <v>1</v>
      </c>
      <c r="N717" s="821" t="s">
        <v>1780</v>
      </c>
      <c r="O717" s="821" t="s">
        <v>1781</v>
      </c>
      <c r="P717" s="821">
        <v>1</v>
      </c>
      <c r="Q717" s="821">
        <v>1</v>
      </c>
      <c r="R717" s="821">
        <v>1</v>
      </c>
      <c r="S717" s="821">
        <v>1</v>
      </c>
      <c r="T717" s="821"/>
      <c r="U717" s="805"/>
      <c r="V717" s="805"/>
      <c r="W717" s="805"/>
      <c r="X717" s="805"/>
      <c r="Y717" s="805"/>
      <c r="Z717" s="805"/>
      <c r="AA717" s="821">
        <v>1</v>
      </c>
      <c r="AB717" s="821">
        <f>+VLOOKUP(LEFT(C717,2),$AE$2:$AF$5,2,FALSE)</f>
        <v>4.9029999999999996</v>
      </c>
      <c r="AC717" s="802"/>
      <c r="AD717" s="802"/>
      <c r="AE717" s="802"/>
      <c r="AF717" s="802"/>
      <c r="AG717" s="802"/>
      <c r="AH717" s="802"/>
      <c r="AI717" s="802"/>
      <c r="AJ717" s="802"/>
      <c r="AK717" s="802"/>
      <c r="AL717" s="802"/>
      <c r="AM717" s="802"/>
      <c r="AN717" s="802"/>
      <c r="AO717" s="802"/>
      <c r="AP717" s="802"/>
      <c r="AR717" s="802" t="str">
        <f t="shared" ref="AR717:AR780" si="548">+LEFT(C717,2)</f>
        <v>DA</v>
      </c>
      <c r="AS717" s="802" t="str">
        <f>+RIGHT(C717,1)</f>
        <v>0</v>
      </c>
      <c r="AT717" s="802" t="str">
        <f t="shared" si="516"/>
        <v>DA+0</v>
      </c>
    </row>
    <row r="718" spans="1:46" x14ac:dyDescent="0.2">
      <c r="A718" s="815"/>
      <c r="B718" s="805"/>
      <c r="C718" s="805"/>
      <c r="D718" s="841">
        <v>416.8</v>
      </c>
      <c r="E718" s="818"/>
      <c r="F718" s="818"/>
      <c r="G718" s="818"/>
      <c r="H718" s="818"/>
      <c r="I718" s="818"/>
      <c r="J718" s="818"/>
      <c r="K718" s="818"/>
      <c r="L718" s="818"/>
      <c r="M718" s="818"/>
      <c r="N718" s="805"/>
      <c r="O718" s="805"/>
      <c r="P718" s="805"/>
      <c r="Q718" s="818"/>
      <c r="R718" s="818"/>
      <c r="S718" s="818"/>
      <c r="T718" s="805">
        <v>1</v>
      </c>
      <c r="U718" s="821"/>
      <c r="V718" s="805"/>
      <c r="W718" s="805"/>
      <c r="X718" s="805"/>
      <c r="Y718" s="805"/>
      <c r="Z718" s="805">
        <f t="shared" ref="Z718" si="549">V718+Y718</f>
        <v>0</v>
      </c>
      <c r="AA718" s="805"/>
      <c r="AB718" s="821"/>
      <c r="AR718" s="802" t="str">
        <f t="shared" si="548"/>
        <v/>
      </c>
    </row>
    <row r="719" spans="1:46" x14ac:dyDescent="0.2">
      <c r="A719" s="815">
        <f>+SUBTOTAL(3,$B$13:B719)</f>
        <v>354</v>
      </c>
      <c r="B719" s="805" t="s">
        <v>749</v>
      </c>
      <c r="C719" s="805" t="s">
        <v>20</v>
      </c>
      <c r="D719" s="841"/>
      <c r="E719" s="821">
        <v>1</v>
      </c>
      <c r="F719" s="822" t="s">
        <v>2134</v>
      </c>
      <c r="G719" s="821" t="s">
        <v>1779</v>
      </c>
      <c r="H719" s="821" t="s">
        <v>1778</v>
      </c>
      <c r="I719" s="821" t="s">
        <v>439</v>
      </c>
      <c r="J719" s="821" t="s">
        <v>1779</v>
      </c>
      <c r="K719" s="821" t="s">
        <v>1778</v>
      </c>
      <c r="L719" s="821" t="s">
        <v>439</v>
      </c>
      <c r="M719" s="821">
        <v>1</v>
      </c>
      <c r="N719" s="821" t="s">
        <v>1780</v>
      </c>
      <c r="O719" s="821" t="s">
        <v>1781</v>
      </c>
      <c r="P719" s="821">
        <v>1</v>
      </c>
      <c r="Q719" s="821">
        <v>1</v>
      </c>
      <c r="R719" s="821">
        <v>1</v>
      </c>
      <c r="S719" s="821">
        <v>1</v>
      </c>
      <c r="T719" s="821"/>
      <c r="U719" s="805">
        <v>1</v>
      </c>
      <c r="V719" s="805"/>
      <c r="W719" s="805"/>
      <c r="X719" s="805"/>
      <c r="Y719" s="805"/>
      <c r="Z719" s="805"/>
      <c r="AA719" s="821">
        <v>1</v>
      </c>
      <c r="AB719" s="821">
        <f>+VLOOKUP(LEFT(C719,2),$AE$2:$AF$5,2,FALSE)</f>
        <v>4.9029999999999996</v>
      </c>
      <c r="AC719" s="802"/>
      <c r="AD719" s="802"/>
      <c r="AE719" s="802"/>
      <c r="AF719" s="802"/>
      <c r="AG719" s="802"/>
      <c r="AH719" s="802"/>
      <c r="AI719" s="802"/>
      <c r="AJ719" s="802"/>
      <c r="AK719" s="802"/>
      <c r="AL719" s="802"/>
      <c r="AM719" s="802"/>
      <c r="AN719" s="802"/>
      <c r="AO719" s="802"/>
      <c r="AP719" s="802"/>
      <c r="AR719" s="802" t="str">
        <f t="shared" si="548"/>
        <v>DA</v>
      </c>
      <c r="AS719" s="802" t="str">
        <f>+RIGHT(C719,1)</f>
        <v>3</v>
      </c>
      <c r="AT719" s="802" t="str">
        <f t="shared" ref="AT719:AT781" si="550">+CONCATENATE(AR719,"+",AS719)</f>
        <v>DA+3</v>
      </c>
    </row>
    <row r="720" spans="1:46" x14ac:dyDescent="0.2">
      <c r="A720" s="815"/>
      <c r="B720" s="805"/>
      <c r="C720" s="805"/>
      <c r="D720" s="841">
        <v>395</v>
      </c>
      <c r="E720" s="818"/>
      <c r="F720" s="818"/>
      <c r="G720" s="818"/>
      <c r="H720" s="818"/>
      <c r="I720" s="818"/>
      <c r="J720" s="818"/>
      <c r="K720" s="818"/>
      <c r="L720" s="818"/>
      <c r="M720" s="818"/>
      <c r="N720" s="805"/>
      <c r="O720" s="805"/>
      <c r="P720" s="805"/>
      <c r="Q720" s="818"/>
      <c r="R720" s="818"/>
      <c r="S720" s="818"/>
      <c r="T720" s="805">
        <v>1</v>
      </c>
      <c r="U720" s="821"/>
      <c r="V720" s="805"/>
      <c r="W720" s="805"/>
      <c r="X720" s="805"/>
      <c r="Y720" s="805"/>
      <c r="Z720" s="805">
        <f t="shared" ref="Z720" si="551">V720+Y720</f>
        <v>0</v>
      </c>
      <c r="AA720" s="805"/>
      <c r="AB720" s="821"/>
      <c r="AR720" s="802" t="str">
        <f t="shared" si="548"/>
        <v/>
      </c>
    </row>
    <row r="721" spans="1:46" x14ac:dyDescent="0.2">
      <c r="A721" s="815">
        <f>+SUBTOTAL(3,$B$13:B721)</f>
        <v>355</v>
      </c>
      <c r="B721" s="805" t="s">
        <v>750</v>
      </c>
      <c r="C721" s="805" t="s">
        <v>20</v>
      </c>
      <c r="D721" s="841"/>
      <c r="E721" s="821">
        <v>1</v>
      </c>
      <c r="F721" s="822" t="s">
        <v>2135</v>
      </c>
      <c r="G721" s="821" t="s">
        <v>1779</v>
      </c>
      <c r="H721" s="821" t="s">
        <v>1778</v>
      </c>
      <c r="I721" s="821" t="s">
        <v>439</v>
      </c>
      <c r="J721" s="821" t="s">
        <v>1779</v>
      </c>
      <c r="K721" s="821" t="s">
        <v>1778</v>
      </c>
      <c r="L721" s="821" t="s">
        <v>439</v>
      </c>
      <c r="M721" s="821">
        <v>1</v>
      </c>
      <c r="N721" s="821" t="s">
        <v>1780</v>
      </c>
      <c r="O721" s="821" t="s">
        <v>1781</v>
      </c>
      <c r="P721" s="821">
        <v>1</v>
      </c>
      <c r="Q721" s="821">
        <v>1</v>
      </c>
      <c r="R721" s="821">
        <v>1</v>
      </c>
      <c r="S721" s="821">
        <v>1</v>
      </c>
      <c r="T721" s="821"/>
      <c r="U721" s="805">
        <v>1</v>
      </c>
      <c r="V721" s="805"/>
      <c r="W721" s="805"/>
      <c r="X721" s="805"/>
      <c r="Y721" s="805"/>
      <c r="Z721" s="805"/>
      <c r="AA721" s="821">
        <v>1</v>
      </c>
      <c r="AB721" s="821">
        <f>+VLOOKUP(LEFT(C721,2),$AE$2:$AF$5,2,FALSE)</f>
        <v>4.9029999999999996</v>
      </c>
      <c r="AC721" s="802"/>
      <c r="AD721" s="802"/>
      <c r="AE721" s="802"/>
      <c r="AF721" s="802"/>
      <c r="AG721" s="802"/>
      <c r="AH721" s="802"/>
      <c r="AI721" s="802"/>
      <c r="AJ721" s="802"/>
      <c r="AK721" s="802"/>
      <c r="AL721" s="802"/>
      <c r="AM721" s="802"/>
      <c r="AN721" s="802"/>
      <c r="AO721" s="802"/>
      <c r="AP721" s="802"/>
      <c r="AR721" s="802" t="str">
        <f t="shared" si="548"/>
        <v>DA</v>
      </c>
      <c r="AS721" s="802" t="str">
        <f>+RIGHT(C721,1)</f>
        <v>3</v>
      </c>
      <c r="AT721" s="802" t="str">
        <f t="shared" si="550"/>
        <v>DA+3</v>
      </c>
    </row>
    <row r="722" spans="1:46" x14ac:dyDescent="0.2">
      <c r="A722" s="815"/>
      <c r="B722" s="805"/>
      <c r="C722" s="805"/>
      <c r="D722" s="841">
        <v>401.8</v>
      </c>
      <c r="E722" s="818"/>
      <c r="F722" s="818"/>
      <c r="G722" s="818"/>
      <c r="H722" s="818"/>
      <c r="I722" s="818"/>
      <c r="J722" s="818"/>
      <c r="K722" s="818"/>
      <c r="L722" s="818"/>
      <c r="M722" s="818"/>
      <c r="N722" s="805"/>
      <c r="O722" s="805"/>
      <c r="P722" s="805"/>
      <c r="Q722" s="818"/>
      <c r="R722" s="818"/>
      <c r="S722" s="818"/>
      <c r="T722" s="805">
        <v>1</v>
      </c>
      <c r="U722" s="821"/>
      <c r="V722" s="805"/>
      <c r="W722" s="805"/>
      <c r="X722" s="805"/>
      <c r="Y722" s="805"/>
      <c r="Z722" s="805">
        <f t="shared" ref="Z722" si="552">V722+Y722</f>
        <v>0</v>
      </c>
      <c r="AA722" s="805"/>
      <c r="AB722" s="821"/>
      <c r="AR722" s="802" t="str">
        <f t="shared" si="548"/>
        <v/>
      </c>
    </row>
    <row r="723" spans="1:46" x14ac:dyDescent="0.2">
      <c r="A723" s="815">
        <f>+SUBTOTAL(3,$B$13:B723)</f>
        <v>356</v>
      </c>
      <c r="B723" s="805" t="s">
        <v>751</v>
      </c>
      <c r="C723" s="805" t="s">
        <v>20</v>
      </c>
      <c r="D723" s="841"/>
      <c r="E723" s="821">
        <v>1</v>
      </c>
      <c r="F723" s="822" t="s">
        <v>2136</v>
      </c>
      <c r="G723" s="821" t="s">
        <v>1779</v>
      </c>
      <c r="H723" s="821" t="s">
        <v>1778</v>
      </c>
      <c r="I723" s="821" t="s">
        <v>439</v>
      </c>
      <c r="J723" s="821" t="s">
        <v>1779</v>
      </c>
      <c r="K723" s="821" t="s">
        <v>1778</v>
      </c>
      <c r="L723" s="821" t="s">
        <v>439</v>
      </c>
      <c r="M723" s="821">
        <v>1</v>
      </c>
      <c r="N723" s="821" t="s">
        <v>1780</v>
      </c>
      <c r="O723" s="821" t="s">
        <v>1781</v>
      </c>
      <c r="P723" s="821">
        <v>1</v>
      </c>
      <c r="Q723" s="821">
        <v>1</v>
      </c>
      <c r="R723" s="821">
        <v>1</v>
      </c>
      <c r="S723" s="821">
        <v>1</v>
      </c>
      <c r="T723" s="821"/>
      <c r="U723" s="805">
        <v>1</v>
      </c>
      <c r="V723" s="805"/>
      <c r="W723" s="805"/>
      <c r="X723" s="805"/>
      <c r="Y723" s="805"/>
      <c r="Z723" s="805"/>
      <c r="AA723" s="821">
        <v>1</v>
      </c>
      <c r="AB723" s="821">
        <f>+VLOOKUP(LEFT(C723,2),$AE$2:$AF$5,2,FALSE)</f>
        <v>4.9029999999999996</v>
      </c>
      <c r="AC723" s="802"/>
      <c r="AD723" s="802"/>
      <c r="AE723" s="802"/>
      <c r="AF723" s="802"/>
      <c r="AG723" s="802"/>
      <c r="AH723" s="802"/>
      <c r="AI723" s="802"/>
      <c r="AJ723" s="802"/>
      <c r="AK723" s="802"/>
      <c r="AL723" s="802"/>
      <c r="AM723" s="802"/>
      <c r="AN723" s="802"/>
      <c r="AO723" s="802"/>
      <c r="AP723" s="802"/>
      <c r="AR723" s="802" t="str">
        <f t="shared" si="548"/>
        <v>DA</v>
      </c>
      <c r="AS723" s="802" t="str">
        <f>+RIGHT(C723,1)</f>
        <v>3</v>
      </c>
      <c r="AT723" s="802" t="str">
        <f t="shared" si="550"/>
        <v>DA+3</v>
      </c>
    </row>
    <row r="724" spans="1:46" x14ac:dyDescent="0.2">
      <c r="A724" s="815"/>
      <c r="B724" s="805"/>
      <c r="C724" s="805"/>
      <c r="D724" s="841">
        <v>433.9</v>
      </c>
      <c r="E724" s="818"/>
      <c r="F724" s="818"/>
      <c r="G724" s="818"/>
      <c r="H724" s="818"/>
      <c r="I724" s="818"/>
      <c r="J724" s="818"/>
      <c r="K724" s="818"/>
      <c r="L724" s="818"/>
      <c r="M724" s="818"/>
      <c r="N724" s="805"/>
      <c r="O724" s="805"/>
      <c r="P724" s="805"/>
      <c r="Q724" s="818"/>
      <c r="R724" s="818"/>
      <c r="S724" s="818"/>
      <c r="T724" s="805">
        <v>1</v>
      </c>
      <c r="U724" s="821"/>
      <c r="V724" s="805"/>
      <c r="W724" s="805"/>
      <c r="X724" s="805"/>
      <c r="Y724" s="805"/>
      <c r="Z724" s="805">
        <f t="shared" ref="Z724" si="553">V724+Y724</f>
        <v>0</v>
      </c>
      <c r="AA724" s="805"/>
      <c r="AB724" s="821"/>
      <c r="AR724" s="802" t="str">
        <f t="shared" si="548"/>
        <v/>
      </c>
    </row>
    <row r="725" spans="1:46" x14ac:dyDescent="0.2">
      <c r="A725" s="815">
        <f>+SUBTOTAL(3,$B$13:B725)</f>
        <v>357</v>
      </c>
      <c r="B725" s="805" t="s">
        <v>95</v>
      </c>
      <c r="C725" s="805" t="s">
        <v>866</v>
      </c>
      <c r="D725" s="841"/>
      <c r="E725" s="821">
        <v>1</v>
      </c>
      <c r="F725" s="822" t="s">
        <v>2137</v>
      </c>
      <c r="G725" s="821" t="s">
        <v>1779</v>
      </c>
      <c r="H725" s="821" t="s">
        <v>1778</v>
      </c>
      <c r="I725" s="821" t="s">
        <v>439</v>
      </c>
      <c r="J725" s="821" t="s">
        <v>1779</v>
      </c>
      <c r="K725" s="821" t="s">
        <v>1778</v>
      </c>
      <c r="L725" s="821" t="s">
        <v>439</v>
      </c>
      <c r="M725" s="821">
        <v>1</v>
      </c>
      <c r="N725" s="821" t="s">
        <v>1780</v>
      </c>
      <c r="O725" s="821" t="s">
        <v>1781</v>
      </c>
      <c r="P725" s="821">
        <v>1</v>
      </c>
      <c r="Q725" s="821">
        <v>1</v>
      </c>
      <c r="R725" s="821">
        <v>1</v>
      </c>
      <c r="S725" s="818"/>
      <c r="T725" s="821"/>
      <c r="U725" s="805">
        <v>1</v>
      </c>
      <c r="V725" s="805"/>
      <c r="W725" s="805"/>
      <c r="X725" s="805"/>
      <c r="Y725" s="805"/>
      <c r="Z725" s="805"/>
      <c r="AA725" s="821">
        <v>1</v>
      </c>
      <c r="AB725" s="821">
        <f>+VLOOKUP(LEFT(C725,2),$AE$2:$AF$5,2,FALSE)</f>
        <v>8.3190000000000008</v>
      </c>
      <c r="AR725" s="802" t="str">
        <f t="shared" si="548"/>
        <v>DC</v>
      </c>
      <c r="AS725" s="802" t="str">
        <f>+RIGHT(C725,1)</f>
        <v>3</v>
      </c>
      <c r="AT725" s="802" t="str">
        <f t="shared" si="550"/>
        <v>DC+3</v>
      </c>
    </row>
    <row r="726" spans="1:46" x14ac:dyDescent="0.2">
      <c r="A726" s="815"/>
      <c r="B726" s="805"/>
      <c r="C726" s="805"/>
      <c r="D726" s="841">
        <v>238.9</v>
      </c>
      <c r="E726" s="818"/>
      <c r="F726" s="818"/>
      <c r="G726" s="818"/>
      <c r="H726" s="818"/>
      <c r="I726" s="818"/>
      <c r="J726" s="818"/>
      <c r="K726" s="818"/>
      <c r="L726" s="818"/>
      <c r="M726" s="818"/>
      <c r="N726" s="805"/>
      <c r="O726" s="805"/>
      <c r="P726" s="805"/>
      <c r="Q726" s="818"/>
      <c r="R726" s="818"/>
      <c r="S726" s="818"/>
      <c r="T726" s="805">
        <v>1</v>
      </c>
      <c r="U726" s="821"/>
      <c r="V726" s="805"/>
      <c r="W726" s="805"/>
      <c r="X726" s="805"/>
      <c r="Y726" s="805"/>
      <c r="Z726" s="805">
        <f t="shared" ref="Z726" si="554">V726+Y726</f>
        <v>0</v>
      </c>
      <c r="AA726" s="805"/>
      <c r="AB726" s="821"/>
      <c r="AR726" s="802" t="str">
        <f t="shared" si="548"/>
        <v/>
      </c>
    </row>
    <row r="727" spans="1:46" x14ac:dyDescent="0.2">
      <c r="A727" s="815">
        <f>+SUBTOTAL(3,$B$13:B727)</f>
        <v>358</v>
      </c>
      <c r="B727" s="805" t="s">
        <v>35</v>
      </c>
      <c r="C727" s="805" t="s">
        <v>244</v>
      </c>
      <c r="D727" s="841"/>
      <c r="E727" s="821">
        <v>1</v>
      </c>
      <c r="F727" s="822" t="s">
        <v>2138</v>
      </c>
      <c r="G727" s="821" t="s">
        <v>1779</v>
      </c>
      <c r="H727" s="821" t="s">
        <v>1778</v>
      </c>
      <c r="I727" s="821" t="s">
        <v>439</v>
      </c>
      <c r="J727" s="821" t="s">
        <v>1779</v>
      </c>
      <c r="K727" s="821" t="s">
        <v>1778</v>
      </c>
      <c r="L727" s="821" t="s">
        <v>439</v>
      </c>
      <c r="M727" s="821">
        <v>1</v>
      </c>
      <c r="N727" s="821" t="s">
        <v>1780</v>
      </c>
      <c r="O727" s="821" t="s">
        <v>1781</v>
      </c>
      <c r="P727" s="821">
        <v>1</v>
      </c>
      <c r="Q727" s="821">
        <v>1</v>
      </c>
      <c r="R727" s="821">
        <v>1</v>
      </c>
      <c r="S727" s="818"/>
      <c r="T727" s="821"/>
      <c r="U727" s="805">
        <v>1</v>
      </c>
      <c r="V727" s="805"/>
      <c r="W727" s="805"/>
      <c r="X727" s="805"/>
      <c r="Y727" s="805"/>
      <c r="Z727" s="805"/>
      <c r="AA727" s="821">
        <v>1</v>
      </c>
      <c r="AB727" s="821">
        <f>+VLOOKUP(LEFT(C727,2),$AE$2:$AF$5,2,FALSE)</f>
        <v>8.3190000000000008</v>
      </c>
      <c r="AR727" s="802" t="str">
        <f t="shared" si="548"/>
        <v>DC</v>
      </c>
      <c r="AS727" s="802" t="str">
        <f>+RIGHT(C727,1)</f>
        <v>0</v>
      </c>
      <c r="AT727" s="802" t="str">
        <f t="shared" si="550"/>
        <v>DC+0</v>
      </c>
    </row>
    <row r="728" spans="1:46" x14ac:dyDescent="0.2">
      <c r="A728" s="815"/>
      <c r="B728" s="805"/>
      <c r="C728" s="805"/>
      <c r="D728" s="841">
        <v>411.3</v>
      </c>
      <c r="E728" s="818"/>
      <c r="F728" s="818"/>
      <c r="G728" s="818"/>
      <c r="H728" s="818"/>
      <c r="I728" s="818"/>
      <c r="J728" s="818"/>
      <c r="K728" s="818"/>
      <c r="L728" s="818"/>
      <c r="M728" s="818"/>
      <c r="N728" s="805"/>
      <c r="O728" s="805"/>
      <c r="P728" s="805"/>
      <c r="Q728" s="818"/>
      <c r="R728" s="818"/>
      <c r="S728" s="818"/>
      <c r="T728" s="805">
        <v>1</v>
      </c>
      <c r="U728" s="821"/>
      <c r="V728" s="805"/>
      <c r="W728" s="805"/>
      <c r="X728" s="805"/>
      <c r="Y728" s="805"/>
      <c r="Z728" s="805">
        <f t="shared" ref="Z728" si="555">V728+Y728</f>
        <v>0</v>
      </c>
      <c r="AA728" s="805"/>
      <c r="AB728" s="821"/>
      <c r="AR728" s="802" t="str">
        <f t="shared" si="548"/>
        <v/>
      </c>
    </row>
    <row r="729" spans="1:46" x14ac:dyDescent="0.2">
      <c r="A729" s="815">
        <f>+SUBTOTAL(3,$B$13:B729)</f>
        <v>359</v>
      </c>
      <c r="B729" s="805" t="s">
        <v>752</v>
      </c>
      <c r="C729" s="805" t="s">
        <v>20</v>
      </c>
      <c r="D729" s="841"/>
      <c r="E729" s="821">
        <v>1</v>
      </c>
      <c r="F729" s="822" t="s">
        <v>2139</v>
      </c>
      <c r="G729" s="821" t="s">
        <v>1779</v>
      </c>
      <c r="H729" s="821" t="s">
        <v>1778</v>
      </c>
      <c r="I729" s="821" t="s">
        <v>439</v>
      </c>
      <c r="J729" s="821" t="s">
        <v>1779</v>
      </c>
      <c r="K729" s="821" t="s">
        <v>1778</v>
      </c>
      <c r="L729" s="821" t="s">
        <v>439</v>
      </c>
      <c r="M729" s="821">
        <v>1</v>
      </c>
      <c r="N729" s="821" t="s">
        <v>1780</v>
      </c>
      <c r="O729" s="821" t="s">
        <v>1781</v>
      </c>
      <c r="P729" s="821">
        <v>1</v>
      </c>
      <c r="Q729" s="821">
        <v>1</v>
      </c>
      <c r="R729" s="821">
        <v>1</v>
      </c>
      <c r="S729" s="821">
        <v>1</v>
      </c>
      <c r="T729" s="821"/>
      <c r="U729" s="805">
        <v>1</v>
      </c>
      <c r="V729" s="805"/>
      <c r="W729" s="805"/>
      <c r="X729" s="805"/>
      <c r="Y729" s="805"/>
      <c r="Z729" s="805"/>
      <c r="AA729" s="821">
        <v>1</v>
      </c>
      <c r="AB729" s="821">
        <f>+VLOOKUP(LEFT(C729,2),$AE$2:$AF$5,2,FALSE)</f>
        <v>4.9029999999999996</v>
      </c>
      <c r="AC729" s="802"/>
      <c r="AD729" s="802"/>
      <c r="AE729" s="802"/>
      <c r="AF729" s="802"/>
      <c r="AG729" s="802"/>
      <c r="AH729" s="802"/>
      <c r="AI729" s="802"/>
      <c r="AJ729" s="802"/>
      <c r="AK729" s="802"/>
      <c r="AL729" s="802"/>
      <c r="AM729" s="802"/>
      <c r="AN729" s="802"/>
      <c r="AO729" s="802"/>
      <c r="AP729" s="802"/>
      <c r="AR729" s="802" t="str">
        <f t="shared" si="548"/>
        <v>DA</v>
      </c>
      <c r="AS729" s="802" t="str">
        <f>+RIGHT(C729,1)</f>
        <v>3</v>
      </c>
      <c r="AT729" s="802" t="str">
        <f t="shared" si="550"/>
        <v>DA+3</v>
      </c>
    </row>
    <row r="730" spans="1:46" x14ac:dyDescent="0.2">
      <c r="A730" s="815"/>
      <c r="B730" s="805"/>
      <c r="C730" s="805"/>
      <c r="D730" s="841">
        <v>418.2</v>
      </c>
      <c r="E730" s="818"/>
      <c r="F730" s="818"/>
      <c r="G730" s="818"/>
      <c r="H730" s="818"/>
      <c r="I730" s="818"/>
      <c r="J730" s="818"/>
      <c r="K730" s="818"/>
      <c r="L730" s="818"/>
      <c r="M730" s="818"/>
      <c r="N730" s="805"/>
      <c r="O730" s="805"/>
      <c r="P730" s="805"/>
      <c r="Q730" s="818"/>
      <c r="R730" s="818"/>
      <c r="S730" s="818"/>
      <c r="T730" s="805">
        <v>1</v>
      </c>
      <c r="U730" s="821"/>
      <c r="V730" s="805"/>
      <c r="W730" s="805"/>
      <c r="X730" s="805"/>
      <c r="Y730" s="805"/>
      <c r="Z730" s="805">
        <f t="shared" ref="Z730" si="556">V730+Y730</f>
        <v>0</v>
      </c>
      <c r="AA730" s="805"/>
      <c r="AB730" s="821"/>
      <c r="AR730" s="802" t="str">
        <f t="shared" si="548"/>
        <v/>
      </c>
    </row>
    <row r="731" spans="1:46" x14ac:dyDescent="0.2">
      <c r="A731" s="815">
        <f>+SUBTOTAL(3,$B$13:B731)</f>
        <v>360</v>
      </c>
      <c r="B731" s="805" t="s">
        <v>96</v>
      </c>
      <c r="C731" s="805" t="s">
        <v>20</v>
      </c>
      <c r="D731" s="841"/>
      <c r="E731" s="821">
        <v>1</v>
      </c>
      <c r="F731" s="822" t="s">
        <v>2140</v>
      </c>
      <c r="G731" s="821" t="s">
        <v>1779</v>
      </c>
      <c r="H731" s="821" t="s">
        <v>1778</v>
      </c>
      <c r="I731" s="821" t="s">
        <v>439</v>
      </c>
      <c r="J731" s="821" t="s">
        <v>1779</v>
      </c>
      <c r="K731" s="821" t="s">
        <v>1778</v>
      </c>
      <c r="L731" s="821" t="s">
        <v>439</v>
      </c>
      <c r="M731" s="821">
        <v>1</v>
      </c>
      <c r="N731" s="821" t="s">
        <v>1780</v>
      </c>
      <c r="O731" s="821" t="s">
        <v>1781</v>
      </c>
      <c r="P731" s="821">
        <v>1</v>
      </c>
      <c r="Q731" s="821">
        <v>1</v>
      </c>
      <c r="R731" s="821">
        <v>1</v>
      </c>
      <c r="S731" s="821">
        <v>1</v>
      </c>
      <c r="T731" s="821"/>
      <c r="U731" s="805">
        <v>1</v>
      </c>
      <c r="V731" s="805"/>
      <c r="W731" s="805"/>
      <c r="X731" s="805"/>
      <c r="Y731" s="805"/>
      <c r="Z731" s="805"/>
      <c r="AA731" s="821">
        <v>1</v>
      </c>
      <c r="AB731" s="821">
        <f>+VLOOKUP(LEFT(C731,2),$AE$2:$AF$5,2,FALSE)</f>
        <v>4.9029999999999996</v>
      </c>
      <c r="AC731" s="802"/>
      <c r="AD731" s="802"/>
      <c r="AE731" s="802"/>
      <c r="AF731" s="802"/>
      <c r="AG731" s="802"/>
      <c r="AH731" s="802"/>
      <c r="AI731" s="802"/>
      <c r="AJ731" s="802"/>
      <c r="AK731" s="802"/>
      <c r="AL731" s="802"/>
      <c r="AM731" s="802"/>
      <c r="AN731" s="802"/>
      <c r="AO731" s="802"/>
      <c r="AP731" s="802"/>
      <c r="AR731" s="802" t="str">
        <f t="shared" si="548"/>
        <v>DA</v>
      </c>
      <c r="AS731" s="802" t="str">
        <f>+RIGHT(C731,1)</f>
        <v>3</v>
      </c>
      <c r="AT731" s="802" t="str">
        <f t="shared" si="550"/>
        <v>DA+3</v>
      </c>
    </row>
    <row r="732" spans="1:46" x14ac:dyDescent="0.2">
      <c r="A732" s="815"/>
      <c r="B732" s="805"/>
      <c r="C732" s="805"/>
      <c r="D732" s="841">
        <v>412.3</v>
      </c>
      <c r="E732" s="818"/>
      <c r="F732" s="818"/>
      <c r="G732" s="818"/>
      <c r="H732" s="818"/>
      <c r="I732" s="818"/>
      <c r="J732" s="818"/>
      <c r="K732" s="818"/>
      <c r="L732" s="818"/>
      <c r="M732" s="818"/>
      <c r="N732" s="805"/>
      <c r="O732" s="805"/>
      <c r="P732" s="805"/>
      <c r="Q732" s="818"/>
      <c r="R732" s="818"/>
      <c r="S732" s="818"/>
      <c r="T732" s="805">
        <v>1</v>
      </c>
      <c r="U732" s="821"/>
      <c r="V732" s="805"/>
      <c r="W732" s="805"/>
      <c r="X732" s="805"/>
      <c r="Y732" s="805"/>
      <c r="Z732" s="805">
        <f t="shared" ref="Z732" si="557">V732+Y732</f>
        <v>0</v>
      </c>
      <c r="AA732" s="805"/>
      <c r="AB732" s="821"/>
      <c r="AR732" s="802" t="str">
        <f t="shared" si="548"/>
        <v/>
      </c>
    </row>
    <row r="733" spans="1:46" x14ac:dyDescent="0.2">
      <c r="A733" s="815">
        <f>+SUBTOTAL(3,$B$13:B733)</f>
        <v>361</v>
      </c>
      <c r="B733" s="805" t="s">
        <v>218</v>
      </c>
      <c r="C733" s="805" t="s">
        <v>20</v>
      </c>
      <c r="D733" s="841"/>
      <c r="E733" s="821">
        <v>1</v>
      </c>
      <c r="F733" s="822" t="s">
        <v>2141</v>
      </c>
      <c r="G733" s="821" t="s">
        <v>1779</v>
      </c>
      <c r="H733" s="821" t="s">
        <v>1778</v>
      </c>
      <c r="I733" s="821" t="s">
        <v>439</v>
      </c>
      <c r="J733" s="821" t="s">
        <v>1779</v>
      </c>
      <c r="K733" s="821" t="s">
        <v>1778</v>
      </c>
      <c r="L733" s="821" t="s">
        <v>439</v>
      </c>
      <c r="M733" s="821">
        <v>1</v>
      </c>
      <c r="N733" s="821" t="s">
        <v>1780</v>
      </c>
      <c r="O733" s="821" t="s">
        <v>1781</v>
      </c>
      <c r="P733" s="821">
        <v>1</v>
      </c>
      <c r="Q733" s="821">
        <v>1</v>
      </c>
      <c r="R733" s="821">
        <v>1</v>
      </c>
      <c r="S733" s="821">
        <v>1</v>
      </c>
      <c r="T733" s="821"/>
      <c r="U733" s="805">
        <v>1</v>
      </c>
      <c r="V733" s="805"/>
      <c r="W733" s="805"/>
      <c r="X733" s="805"/>
      <c r="Y733" s="805"/>
      <c r="Z733" s="805"/>
      <c r="AA733" s="821">
        <v>1</v>
      </c>
      <c r="AB733" s="821">
        <f>+VLOOKUP(LEFT(C733,2),$AE$2:$AF$5,2,FALSE)</f>
        <v>4.9029999999999996</v>
      </c>
      <c r="AC733" s="802"/>
      <c r="AD733" s="802"/>
      <c r="AE733" s="802"/>
      <c r="AF733" s="802"/>
      <c r="AG733" s="802"/>
      <c r="AH733" s="802"/>
      <c r="AI733" s="802"/>
      <c r="AJ733" s="802"/>
      <c r="AK733" s="802"/>
      <c r="AL733" s="802"/>
      <c r="AM733" s="802"/>
      <c r="AN733" s="802"/>
      <c r="AO733" s="802"/>
      <c r="AP733" s="802"/>
      <c r="AR733" s="802" t="str">
        <f t="shared" si="548"/>
        <v>DA</v>
      </c>
      <c r="AS733" s="802" t="str">
        <f>+RIGHT(C733,1)</f>
        <v>3</v>
      </c>
      <c r="AT733" s="802" t="str">
        <f t="shared" si="550"/>
        <v>DA+3</v>
      </c>
    </row>
    <row r="734" spans="1:46" x14ac:dyDescent="0.2">
      <c r="A734" s="815"/>
      <c r="B734" s="805"/>
      <c r="C734" s="805"/>
      <c r="D734" s="841">
        <v>421</v>
      </c>
      <c r="E734" s="818"/>
      <c r="F734" s="818"/>
      <c r="G734" s="818"/>
      <c r="H734" s="818"/>
      <c r="I734" s="818"/>
      <c r="J734" s="818"/>
      <c r="K734" s="818"/>
      <c r="L734" s="818"/>
      <c r="M734" s="818"/>
      <c r="N734" s="805"/>
      <c r="O734" s="805"/>
      <c r="P734" s="805"/>
      <c r="Q734" s="818"/>
      <c r="R734" s="818"/>
      <c r="S734" s="818"/>
      <c r="T734" s="805">
        <v>1</v>
      </c>
      <c r="U734" s="821"/>
      <c r="V734" s="805"/>
      <c r="W734" s="805"/>
      <c r="X734" s="805"/>
      <c r="Y734" s="805"/>
      <c r="Z734" s="805">
        <f t="shared" ref="Z734" si="558">V734+Y734</f>
        <v>0</v>
      </c>
      <c r="AA734" s="805"/>
      <c r="AB734" s="821"/>
      <c r="AR734" s="802" t="str">
        <f t="shared" si="548"/>
        <v/>
      </c>
    </row>
    <row r="735" spans="1:46" x14ac:dyDescent="0.2">
      <c r="A735" s="815">
        <f>+SUBTOTAL(3,$B$13:B735)</f>
        <v>362</v>
      </c>
      <c r="B735" s="805" t="s">
        <v>753</v>
      </c>
      <c r="C735" s="805" t="s">
        <v>20</v>
      </c>
      <c r="D735" s="841"/>
      <c r="E735" s="821">
        <v>1</v>
      </c>
      <c r="F735" s="822" t="s">
        <v>2142</v>
      </c>
      <c r="G735" s="821" t="s">
        <v>1779</v>
      </c>
      <c r="H735" s="821" t="s">
        <v>1778</v>
      </c>
      <c r="I735" s="821" t="s">
        <v>439</v>
      </c>
      <c r="J735" s="821" t="s">
        <v>1779</v>
      </c>
      <c r="K735" s="821" t="s">
        <v>1778</v>
      </c>
      <c r="L735" s="821" t="s">
        <v>439</v>
      </c>
      <c r="M735" s="821">
        <v>1</v>
      </c>
      <c r="N735" s="821" t="s">
        <v>1780</v>
      </c>
      <c r="O735" s="821" t="s">
        <v>1781</v>
      </c>
      <c r="P735" s="821">
        <v>1</v>
      </c>
      <c r="Q735" s="821">
        <v>1</v>
      </c>
      <c r="R735" s="821">
        <v>1</v>
      </c>
      <c r="S735" s="821">
        <v>1</v>
      </c>
      <c r="T735" s="821"/>
      <c r="U735" s="805">
        <v>1</v>
      </c>
      <c r="V735" s="805"/>
      <c r="W735" s="805"/>
      <c r="X735" s="805"/>
      <c r="Y735" s="805"/>
      <c r="Z735" s="805"/>
      <c r="AA735" s="821">
        <v>1</v>
      </c>
      <c r="AB735" s="821">
        <f>+VLOOKUP(LEFT(C735,2),$AE$2:$AF$5,2,FALSE)</f>
        <v>4.9029999999999996</v>
      </c>
      <c r="AC735" s="802"/>
      <c r="AD735" s="802"/>
      <c r="AE735" s="802"/>
      <c r="AF735" s="802"/>
      <c r="AG735" s="802"/>
      <c r="AH735" s="802"/>
      <c r="AI735" s="802"/>
      <c r="AJ735" s="802"/>
      <c r="AK735" s="802"/>
      <c r="AL735" s="802"/>
      <c r="AM735" s="802"/>
      <c r="AN735" s="802"/>
      <c r="AO735" s="802"/>
      <c r="AP735" s="802"/>
      <c r="AR735" s="802" t="str">
        <f t="shared" si="548"/>
        <v>DA</v>
      </c>
      <c r="AS735" s="802" t="str">
        <f>+RIGHT(C735,1)</f>
        <v>3</v>
      </c>
      <c r="AT735" s="802" t="str">
        <f t="shared" si="550"/>
        <v>DA+3</v>
      </c>
    </row>
    <row r="736" spans="1:46" x14ac:dyDescent="0.2">
      <c r="A736" s="815"/>
      <c r="B736" s="805"/>
      <c r="C736" s="805"/>
      <c r="D736" s="841">
        <v>419.7</v>
      </c>
      <c r="E736" s="818"/>
      <c r="F736" s="818"/>
      <c r="G736" s="818"/>
      <c r="H736" s="818"/>
      <c r="I736" s="818"/>
      <c r="J736" s="818"/>
      <c r="K736" s="818"/>
      <c r="L736" s="818"/>
      <c r="M736" s="818"/>
      <c r="N736" s="805"/>
      <c r="O736" s="805"/>
      <c r="P736" s="805"/>
      <c r="Q736" s="818"/>
      <c r="R736" s="818"/>
      <c r="S736" s="818"/>
      <c r="T736" s="805">
        <v>1</v>
      </c>
      <c r="U736" s="821"/>
      <c r="V736" s="805"/>
      <c r="W736" s="805"/>
      <c r="X736" s="805"/>
      <c r="Y736" s="805"/>
      <c r="Z736" s="805">
        <f t="shared" ref="Z736" si="559">V736+Y736</f>
        <v>0</v>
      </c>
      <c r="AA736" s="805"/>
      <c r="AB736" s="821"/>
      <c r="AR736" s="802" t="str">
        <f t="shared" si="548"/>
        <v/>
      </c>
    </row>
    <row r="737" spans="1:46" x14ac:dyDescent="0.2">
      <c r="A737" s="815">
        <f>+SUBTOTAL(3,$B$13:B737)</f>
        <v>363</v>
      </c>
      <c r="B737" s="805" t="s">
        <v>754</v>
      </c>
      <c r="C737" s="805" t="s">
        <v>20</v>
      </c>
      <c r="D737" s="841"/>
      <c r="E737" s="821">
        <v>1</v>
      </c>
      <c r="F737" s="822" t="s">
        <v>2143</v>
      </c>
      <c r="G737" s="821" t="s">
        <v>1779</v>
      </c>
      <c r="H737" s="821" t="s">
        <v>1778</v>
      </c>
      <c r="I737" s="821" t="s">
        <v>439</v>
      </c>
      <c r="J737" s="821" t="s">
        <v>1779</v>
      </c>
      <c r="K737" s="821" t="s">
        <v>1778</v>
      </c>
      <c r="L737" s="821" t="s">
        <v>439</v>
      </c>
      <c r="M737" s="821">
        <v>1</v>
      </c>
      <c r="N737" s="821" t="s">
        <v>1780</v>
      </c>
      <c r="O737" s="821" t="s">
        <v>1781</v>
      </c>
      <c r="P737" s="821">
        <v>1</v>
      </c>
      <c r="Q737" s="821">
        <v>1</v>
      </c>
      <c r="R737" s="821">
        <v>1</v>
      </c>
      <c r="S737" s="821">
        <v>1</v>
      </c>
      <c r="T737" s="821"/>
      <c r="U737" s="805">
        <v>1</v>
      </c>
      <c r="V737" s="805"/>
      <c r="W737" s="805"/>
      <c r="X737" s="805"/>
      <c r="Y737" s="805"/>
      <c r="Z737" s="805"/>
      <c r="AA737" s="821">
        <v>1</v>
      </c>
      <c r="AB737" s="821">
        <f>+VLOOKUP(LEFT(C737,2),$AE$2:$AF$5,2,FALSE)</f>
        <v>4.9029999999999996</v>
      </c>
      <c r="AC737" s="802"/>
      <c r="AD737" s="802"/>
      <c r="AE737" s="802"/>
      <c r="AF737" s="802"/>
      <c r="AG737" s="802"/>
      <c r="AH737" s="802"/>
      <c r="AI737" s="802"/>
      <c r="AJ737" s="802"/>
      <c r="AK737" s="802"/>
      <c r="AL737" s="802"/>
      <c r="AM737" s="802"/>
      <c r="AN737" s="802"/>
      <c r="AO737" s="802"/>
      <c r="AP737" s="802"/>
      <c r="AR737" s="802" t="str">
        <f t="shared" si="548"/>
        <v>DA</v>
      </c>
      <c r="AS737" s="802" t="str">
        <f>+RIGHT(C737,1)</f>
        <v>3</v>
      </c>
      <c r="AT737" s="802" t="str">
        <f t="shared" si="550"/>
        <v>DA+3</v>
      </c>
    </row>
    <row r="738" spans="1:46" x14ac:dyDescent="0.2">
      <c r="A738" s="815"/>
      <c r="B738" s="805"/>
      <c r="C738" s="805"/>
      <c r="D738" s="841">
        <v>419.1</v>
      </c>
      <c r="E738" s="818"/>
      <c r="F738" s="818"/>
      <c r="G738" s="818"/>
      <c r="H738" s="818"/>
      <c r="I738" s="818"/>
      <c r="J738" s="818"/>
      <c r="K738" s="818"/>
      <c r="L738" s="818"/>
      <c r="M738" s="818"/>
      <c r="N738" s="805"/>
      <c r="O738" s="805"/>
      <c r="P738" s="805"/>
      <c r="Q738" s="818"/>
      <c r="R738" s="818"/>
      <c r="S738" s="818"/>
      <c r="T738" s="805">
        <v>1</v>
      </c>
      <c r="U738" s="821"/>
      <c r="V738" s="805"/>
      <c r="W738" s="805"/>
      <c r="X738" s="805"/>
      <c r="Y738" s="805"/>
      <c r="Z738" s="805">
        <f t="shared" ref="Z738" si="560">V738+Y738</f>
        <v>0</v>
      </c>
      <c r="AA738" s="805"/>
      <c r="AB738" s="821"/>
      <c r="AR738" s="802" t="str">
        <f t="shared" si="548"/>
        <v/>
      </c>
    </row>
    <row r="739" spans="1:46" x14ac:dyDescent="0.2">
      <c r="A739" s="815">
        <f>+SUBTOTAL(3,$B$13:B739)</f>
        <v>364</v>
      </c>
      <c r="B739" s="805" t="s">
        <v>755</v>
      </c>
      <c r="C739" s="805" t="s">
        <v>20</v>
      </c>
      <c r="D739" s="841"/>
      <c r="E739" s="821">
        <v>1</v>
      </c>
      <c r="F739" s="822" t="s">
        <v>2144</v>
      </c>
      <c r="G739" s="821" t="s">
        <v>1779</v>
      </c>
      <c r="H739" s="821" t="s">
        <v>1778</v>
      </c>
      <c r="I739" s="821" t="s">
        <v>439</v>
      </c>
      <c r="J739" s="821" t="s">
        <v>1779</v>
      </c>
      <c r="K739" s="821" t="s">
        <v>1778</v>
      </c>
      <c r="L739" s="821" t="s">
        <v>439</v>
      </c>
      <c r="M739" s="821">
        <v>1</v>
      </c>
      <c r="N739" s="821" t="s">
        <v>1780</v>
      </c>
      <c r="O739" s="821" t="s">
        <v>1781</v>
      </c>
      <c r="P739" s="821">
        <v>1</v>
      </c>
      <c r="Q739" s="821">
        <v>1</v>
      </c>
      <c r="R739" s="821">
        <v>1</v>
      </c>
      <c r="S739" s="821">
        <v>1</v>
      </c>
      <c r="T739" s="821"/>
      <c r="U739" s="805">
        <v>1</v>
      </c>
      <c r="V739" s="805"/>
      <c r="W739" s="805"/>
      <c r="X739" s="805"/>
      <c r="Y739" s="805"/>
      <c r="Z739" s="805"/>
      <c r="AA739" s="821">
        <v>1</v>
      </c>
      <c r="AB739" s="821">
        <f>+VLOOKUP(LEFT(C739,2),$AE$2:$AF$5,2,FALSE)</f>
        <v>4.9029999999999996</v>
      </c>
      <c r="AC739" s="802"/>
      <c r="AD739" s="802"/>
      <c r="AE739" s="802"/>
      <c r="AF739" s="802"/>
      <c r="AG739" s="802"/>
      <c r="AH739" s="802"/>
      <c r="AI739" s="802"/>
      <c r="AJ739" s="802"/>
      <c r="AK739" s="802"/>
      <c r="AL739" s="802"/>
      <c r="AM739" s="802"/>
      <c r="AN739" s="802"/>
      <c r="AO739" s="802"/>
      <c r="AP739" s="802"/>
      <c r="AR739" s="802" t="str">
        <f t="shared" si="548"/>
        <v>DA</v>
      </c>
      <c r="AS739" s="802" t="str">
        <f>+RIGHT(C739,1)</f>
        <v>3</v>
      </c>
      <c r="AT739" s="802" t="str">
        <f t="shared" si="550"/>
        <v>DA+3</v>
      </c>
    </row>
    <row r="740" spans="1:46" x14ac:dyDescent="0.2">
      <c r="A740" s="815"/>
      <c r="B740" s="805"/>
      <c r="C740" s="805"/>
      <c r="D740" s="841">
        <v>408.8</v>
      </c>
      <c r="E740" s="818"/>
      <c r="F740" s="818"/>
      <c r="G740" s="818"/>
      <c r="H740" s="818"/>
      <c r="I740" s="818"/>
      <c r="J740" s="818"/>
      <c r="K740" s="818"/>
      <c r="L740" s="818"/>
      <c r="M740" s="818"/>
      <c r="N740" s="805"/>
      <c r="O740" s="805"/>
      <c r="P740" s="805"/>
      <c r="Q740" s="818"/>
      <c r="R740" s="818"/>
      <c r="S740" s="818"/>
      <c r="T740" s="805">
        <v>1</v>
      </c>
      <c r="U740" s="821"/>
      <c r="V740" s="805"/>
      <c r="W740" s="805"/>
      <c r="X740" s="805"/>
      <c r="Y740" s="805"/>
      <c r="Z740" s="805">
        <f t="shared" ref="Z740" si="561">V740+Y740</f>
        <v>0</v>
      </c>
      <c r="AA740" s="805"/>
      <c r="AB740" s="821"/>
      <c r="AR740" s="802" t="str">
        <f t="shared" si="548"/>
        <v/>
      </c>
    </row>
    <row r="741" spans="1:46" x14ac:dyDescent="0.2">
      <c r="A741" s="815">
        <f>+SUBTOTAL(3,$B$13:B741)</f>
        <v>365</v>
      </c>
      <c r="B741" s="805" t="s">
        <v>756</v>
      </c>
      <c r="C741" s="805" t="s">
        <v>20</v>
      </c>
      <c r="D741" s="841"/>
      <c r="E741" s="821">
        <v>1</v>
      </c>
      <c r="F741" s="822" t="s">
        <v>2145</v>
      </c>
      <c r="G741" s="821" t="s">
        <v>1779</v>
      </c>
      <c r="H741" s="821" t="s">
        <v>1778</v>
      </c>
      <c r="I741" s="821" t="s">
        <v>439</v>
      </c>
      <c r="J741" s="821" t="s">
        <v>1779</v>
      </c>
      <c r="K741" s="821" t="s">
        <v>1778</v>
      </c>
      <c r="L741" s="821" t="s">
        <v>439</v>
      </c>
      <c r="M741" s="821">
        <v>1</v>
      </c>
      <c r="N741" s="821" t="s">
        <v>1780</v>
      </c>
      <c r="O741" s="821" t="s">
        <v>1781</v>
      </c>
      <c r="P741" s="821">
        <v>1</v>
      </c>
      <c r="Q741" s="821">
        <v>1</v>
      </c>
      <c r="R741" s="821">
        <v>1</v>
      </c>
      <c r="S741" s="821">
        <v>1</v>
      </c>
      <c r="T741" s="821"/>
      <c r="U741" s="805">
        <v>1</v>
      </c>
      <c r="V741" s="805"/>
      <c r="W741" s="805"/>
      <c r="X741" s="805"/>
      <c r="Y741" s="805"/>
      <c r="Z741" s="805"/>
      <c r="AA741" s="821">
        <v>1</v>
      </c>
      <c r="AB741" s="821">
        <f>+VLOOKUP(LEFT(C741,2),$AE$2:$AF$5,2,FALSE)</f>
        <v>4.9029999999999996</v>
      </c>
      <c r="AC741" s="802"/>
      <c r="AD741" s="802"/>
      <c r="AE741" s="802"/>
      <c r="AF741" s="802"/>
      <c r="AG741" s="802"/>
      <c r="AH741" s="802"/>
      <c r="AI741" s="802"/>
      <c r="AJ741" s="802"/>
      <c r="AK741" s="802"/>
      <c r="AL741" s="802"/>
      <c r="AM741" s="802"/>
      <c r="AN741" s="802"/>
      <c r="AO741" s="802"/>
      <c r="AP741" s="802"/>
      <c r="AR741" s="802" t="str">
        <f t="shared" si="548"/>
        <v>DA</v>
      </c>
      <c r="AS741" s="802" t="str">
        <f>+RIGHT(C741,1)</f>
        <v>3</v>
      </c>
      <c r="AT741" s="802" t="str">
        <f t="shared" si="550"/>
        <v>DA+3</v>
      </c>
    </row>
    <row r="742" spans="1:46" x14ac:dyDescent="0.2">
      <c r="A742" s="815"/>
      <c r="B742" s="805"/>
      <c r="C742" s="805"/>
      <c r="D742" s="841">
        <v>426.9</v>
      </c>
      <c r="E742" s="818"/>
      <c r="F742" s="818"/>
      <c r="G742" s="818"/>
      <c r="H742" s="818"/>
      <c r="I742" s="818"/>
      <c r="J742" s="818"/>
      <c r="K742" s="818"/>
      <c r="L742" s="818"/>
      <c r="M742" s="818"/>
      <c r="N742" s="805"/>
      <c r="O742" s="805"/>
      <c r="P742" s="805"/>
      <c r="Q742" s="818"/>
      <c r="R742" s="818"/>
      <c r="S742" s="818"/>
      <c r="T742" s="805">
        <v>1</v>
      </c>
      <c r="U742" s="821"/>
      <c r="V742" s="805"/>
      <c r="W742" s="805"/>
      <c r="X742" s="805"/>
      <c r="Y742" s="805"/>
      <c r="Z742" s="805">
        <f t="shared" ref="Z742" si="562">V742+Y742</f>
        <v>0</v>
      </c>
      <c r="AA742" s="805"/>
      <c r="AB742" s="821"/>
      <c r="AR742" s="802" t="str">
        <f t="shared" si="548"/>
        <v/>
      </c>
    </row>
    <row r="743" spans="1:46" x14ac:dyDescent="0.2">
      <c r="A743" s="815">
        <f>+SUBTOTAL(3,$B$13:B743)</f>
        <v>366</v>
      </c>
      <c r="B743" s="805" t="s">
        <v>757</v>
      </c>
      <c r="C743" s="805" t="s">
        <v>243</v>
      </c>
      <c r="D743" s="841"/>
      <c r="E743" s="821">
        <v>1</v>
      </c>
      <c r="F743" s="822" t="s">
        <v>2146</v>
      </c>
      <c r="G743" s="821" t="s">
        <v>1779</v>
      </c>
      <c r="H743" s="821" t="s">
        <v>1778</v>
      </c>
      <c r="I743" s="821" t="s">
        <v>439</v>
      </c>
      <c r="J743" s="821" t="s">
        <v>1779</v>
      </c>
      <c r="K743" s="821" t="s">
        <v>1778</v>
      </c>
      <c r="L743" s="821" t="s">
        <v>439</v>
      </c>
      <c r="M743" s="821">
        <v>1</v>
      </c>
      <c r="N743" s="821" t="s">
        <v>1780</v>
      </c>
      <c r="O743" s="821" t="s">
        <v>1781</v>
      </c>
      <c r="P743" s="821">
        <v>1</v>
      </c>
      <c r="Q743" s="821">
        <v>1</v>
      </c>
      <c r="R743" s="821">
        <v>1</v>
      </c>
      <c r="S743" s="818"/>
      <c r="T743" s="821"/>
      <c r="U743" s="805">
        <v>1</v>
      </c>
      <c r="V743" s="805"/>
      <c r="W743" s="805"/>
      <c r="X743" s="805"/>
      <c r="Y743" s="805"/>
      <c r="Z743" s="805"/>
      <c r="AA743" s="821">
        <v>1</v>
      </c>
      <c r="AB743" s="821">
        <f>+VLOOKUP(LEFT(C743,2),$AE$2:$AF$5,2,FALSE)</f>
        <v>7.3659999999999997</v>
      </c>
      <c r="AR743" s="802" t="str">
        <f t="shared" si="548"/>
        <v>DB</v>
      </c>
      <c r="AS743" s="802" t="str">
        <f>+RIGHT(C743,1)</f>
        <v>3</v>
      </c>
      <c r="AT743" s="802" t="str">
        <f t="shared" si="550"/>
        <v>DB+3</v>
      </c>
    </row>
    <row r="744" spans="1:46" x14ac:dyDescent="0.2">
      <c r="A744" s="815"/>
      <c r="B744" s="805"/>
      <c r="C744" s="805"/>
      <c r="D744" s="841">
        <v>434.7</v>
      </c>
      <c r="E744" s="818"/>
      <c r="F744" s="818"/>
      <c r="G744" s="818"/>
      <c r="H744" s="818"/>
      <c r="I744" s="818"/>
      <c r="J744" s="818"/>
      <c r="K744" s="818"/>
      <c r="L744" s="818"/>
      <c r="M744" s="818"/>
      <c r="N744" s="805"/>
      <c r="O744" s="805"/>
      <c r="P744" s="805"/>
      <c r="Q744" s="818"/>
      <c r="R744" s="818"/>
      <c r="S744" s="818"/>
      <c r="T744" s="805">
        <v>1</v>
      </c>
      <c r="U744" s="821"/>
      <c r="V744" s="805"/>
      <c r="W744" s="805"/>
      <c r="X744" s="805"/>
      <c r="Y744" s="805"/>
      <c r="Z744" s="805">
        <f t="shared" ref="Z744" si="563">V744+Y744</f>
        <v>0</v>
      </c>
      <c r="AA744" s="805"/>
      <c r="AB744" s="821"/>
      <c r="AR744" s="802" t="str">
        <f t="shared" si="548"/>
        <v/>
      </c>
    </row>
    <row r="745" spans="1:46" x14ac:dyDescent="0.2">
      <c r="A745" s="815">
        <f>+SUBTOTAL(3,$B$13:B745)</f>
        <v>367</v>
      </c>
      <c r="B745" s="805" t="s">
        <v>758</v>
      </c>
      <c r="C745" s="805" t="s">
        <v>20</v>
      </c>
      <c r="D745" s="841"/>
      <c r="E745" s="821">
        <v>1</v>
      </c>
      <c r="F745" s="822" t="s">
        <v>2147</v>
      </c>
      <c r="G745" s="821" t="s">
        <v>1779</v>
      </c>
      <c r="H745" s="821" t="s">
        <v>1778</v>
      </c>
      <c r="I745" s="821" t="s">
        <v>439</v>
      </c>
      <c r="J745" s="821" t="s">
        <v>1779</v>
      </c>
      <c r="K745" s="821" t="s">
        <v>1778</v>
      </c>
      <c r="L745" s="821" t="s">
        <v>439</v>
      </c>
      <c r="M745" s="821">
        <v>1</v>
      </c>
      <c r="N745" s="821" t="s">
        <v>1780</v>
      </c>
      <c r="O745" s="821" t="s">
        <v>1781</v>
      </c>
      <c r="P745" s="821">
        <v>1</v>
      </c>
      <c r="Q745" s="821">
        <v>1</v>
      </c>
      <c r="R745" s="821">
        <v>1</v>
      </c>
      <c r="S745" s="821">
        <v>1</v>
      </c>
      <c r="T745" s="821"/>
      <c r="U745" s="805">
        <v>1</v>
      </c>
      <c r="V745" s="805"/>
      <c r="W745" s="805"/>
      <c r="X745" s="805"/>
      <c r="Y745" s="805"/>
      <c r="Z745" s="805"/>
      <c r="AA745" s="821">
        <v>1</v>
      </c>
      <c r="AB745" s="821">
        <f>+VLOOKUP(LEFT(C745,2),$AE$2:$AF$5,2,FALSE)</f>
        <v>4.9029999999999996</v>
      </c>
      <c r="AC745" s="802"/>
      <c r="AD745" s="802"/>
      <c r="AE745" s="802"/>
      <c r="AF745" s="802"/>
      <c r="AG745" s="802"/>
      <c r="AH745" s="802"/>
      <c r="AI745" s="802"/>
      <c r="AJ745" s="802"/>
      <c r="AK745" s="802"/>
      <c r="AL745" s="802"/>
      <c r="AM745" s="802"/>
      <c r="AN745" s="802"/>
      <c r="AO745" s="802"/>
      <c r="AP745" s="802"/>
      <c r="AR745" s="802" t="str">
        <f t="shared" si="548"/>
        <v>DA</v>
      </c>
      <c r="AS745" s="802" t="str">
        <f>+RIGHT(C745,1)</f>
        <v>3</v>
      </c>
      <c r="AT745" s="802" t="str">
        <f t="shared" si="550"/>
        <v>DA+3</v>
      </c>
    </row>
    <row r="746" spans="1:46" x14ac:dyDescent="0.2">
      <c r="A746" s="815"/>
      <c r="B746" s="805"/>
      <c r="C746" s="805"/>
      <c r="D746" s="841">
        <v>400.8</v>
      </c>
      <c r="E746" s="818"/>
      <c r="F746" s="818"/>
      <c r="G746" s="818"/>
      <c r="H746" s="818"/>
      <c r="I746" s="818"/>
      <c r="J746" s="818"/>
      <c r="K746" s="818"/>
      <c r="L746" s="818"/>
      <c r="M746" s="818"/>
      <c r="N746" s="805"/>
      <c r="O746" s="805"/>
      <c r="P746" s="805"/>
      <c r="Q746" s="818"/>
      <c r="R746" s="818"/>
      <c r="S746" s="818"/>
      <c r="T746" s="805">
        <v>1</v>
      </c>
      <c r="U746" s="821"/>
      <c r="V746" s="805"/>
      <c r="W746" s="805"/>
      <c r="X746" s="805"/>
      <c r="Y746" s="805"/>
      <c r="Z746" s="805">
        <f t="shared" ref="Z746" si="564">V746+Y746</f>
        <v>0</v>
      </c>
      <c r="AA746" s="805"/>
      <c r="AB746" s="821"/>
      <c r="AR746" s="802" t="str">
        <f t="shared" si="548"/>
        <v/>
      </c>
    </row>
    <row r="747" spans="1:46" x14ac:dyDescent="0.2">
      <c r="A747" s="815">
        <f>+SUBTOTAL(3,$B$13:B747)</f>
        <v>368</v>
      </c>
      <c r="B747" s="805" t="s">
        <v>759</v>
      </c>
      <c r="C747" s="805" t="s">
        <v>231</v>
      </c>
      <c r="D747" s="841"/>
      <c r="E747" s="821">
        <v>1</v>
      </c>
      <c r="F747" s="822" t="s">
        <v>2148</v>
      </c>
      <c r="G747" s="821" t="s">
        <v>1779</v>
      </c>
      <c r="H747" s="821" t="s">
        <v>1778</v>
      </c>
      <c r="I747" s="821" t="s">
        <v>439</v>
      </c>
      <c r="J747" s="821" t="s">
        <v>1779</v>
      </c>
      <c r="K747" s="821" t="s">
        <v>1778</v>
      </c>
      <c r="L747" s="821" t="s">
        <v>439</v>
      </c>
      <c r="M747" s="821">
        <v>1</v>
      </c>
      <c r="N747" s="821" t="s">
        <v>1780</v>
      </c>
      <c r="O747" s="821" t="s">
        <v>1781</v>
      </c>
      <c r="P747" s="821">
        <v>1</v>
      </c>
      <c r="Q747" s="821">
        <v>1</v>
      </c>
      <c r="R747" s="821">
        <v>1</v>
      </c>
      <c r="S747" s="821">
        <v>1</v>
      </c>
      <c r="T747" s="821"/>
      <c r="U747" s="805">
        <v>1</v>
      </c>
      <c r="V747" s="805"/>
      <c r="W747" s="805"/>
      <c r="X747" s="805"/>
      <c r="Y747" s="805"/>
      <c r="Z747" s="805"/>
      <c r="AA747" s="821">
        <v>1</v>
      </c>
      <c r="AB747" s="821">
        <f>+VLOOKUP(LEFT(C747,2),$AE$2:$AF$5,2,FALSE)</f>
        <v>4.9029999999999996</v>
      </c>
      <c r="AC747" s="802"/>
      <c r="AD747" s="802"/>
      <c r="AE747" s="802"/>
      <c r="AF747" s="802"/>
      <c r="AG747" s="802"/>
      <c r="AH747" s="802"/>
      <c r="AI747" s="802"/>
      <c r="AJ747" s="802"/>
      <c r="AK747" s="802"/>
      <c r="AL747" s="802"/>
      <c r="AM747" s="802"/>
      <c r="AN747" s="802"/>
      <c r="AO747" s="802"/>
      <c r="AP747" s="802"/>
      <c r="AR747" s="802" t="str">
        <f t="shared" si="548"/>
        <v>DA</v>
      </c>
      <c r="AS747" s="802" t="str">
        <f>+RIGHT(C747,1)</f>
        <v>0</v>
      </c>
      <c r="AT747" s="802" t="str">
        <f t="shared" si="550"/>
        <v>DA+0</v>
      </c>
    </row>
    <row r="748" spans="1:46" x14ac:dyDescent="0.2">
      <c r="A748" s="815"/>
      <c r="B748" s="805"/>
      <c r="C748" s="805"/>
      <c r="D748" s="841">
        <v>436.3</v>
      </c>
      <c r="E748" s="818"/>
      <c r="F748" s="818"/>
      <c r="G748" s="818"/>
      <c r="H748" s="818"/>
      <c r="I748" s="818"/>
      <c r="J748" s="818"/>
      <c r="K748" s="818"/>
      <c r="L748" s="818"/>
      <c r="M748" s="818"/>
      <c r="N748" s="805"/>
      <c r="O748" s="805"/>
      <c r="P748" s="805"/>
      <c r="Q748" s="818"/>
      <c r="R748" s="818"/>
      <c r="S748" s="818"/>
      <c r="T748" s="805">
        <v>1</v>
      </c>
      <c r="U748" s="821"/>
      <c r="V748" s="805"/>
      <c r="W748" s="805"/>
      <c r="X748" s="805"/>
      <c r="Y748" s="805"/>
      <c r="Z748" s="805">
        <f t="shared" ref="Z748" si="565">V748+Y748</f>
        <v>0</v>
      </c>
      <c r="AA748" s="805"/>
      <c r="AB748" s="821"/>
      <c r="AR748" s="802" t="str">
        <f t="shared" si="548"/>
        <v/>
      </c>
    </row>
    <row r="749" spans="1:46" x14ac:dyDescent="0.2">
      <c r="A749" s="815">
        <f>+SUBTOTAL(3,$B$13:B749)</f>
        <v>369</v>
      </c>
      <c r="B749" s="805" t="s">
        <v>760</v>
      </c>
      <c r="C749" s="805" t="s">
        <v>232</v>
      </c>
      <c r="D749" s="841"/>
      <c r="E749" s="821">
        <v>1</v>
      </c>
      <c r="F749" s="822" t="s">
        <v>2149</v>
      </c>
      <c r="G749" s="821" t="s">
        <v>1779</v>
      </c>
      <c r="H749" s="821" t="s">
        <v>1778</v>
      </c>
      <c r="I749" s="821" t="s">
        <v>439</v>
      </c>
      <c r="J749" s="821" t="s">
        <v>1779</v>
      </c>
      <c r="K749" s="821" t="s">
        <v>1778</v>
      </c>
      <c r="L749" s="821" t="s">
        <v>439</v>
      </c>
      <c r="M749" s="821">
        <v>1</v>
      </c>
      <c r="N749" s="821" t="s">
        <v>1780</v>
      </c>
      <c r="O749" s="821" t="s">
        <v>1781</v>
      </c>
      <c r="P749" s="821">
        <v>1</v>
      </c>
      <c r="Q749" s="821">
        <v>1</v>
      </c>
      <c r="R749" s="821">
        <v>1</v>
      </c>
      <c r="S749" s="821">
        <v>1</v>
      </c>
      <c r="T749" s="821"/>
      <c r="U749" s="805">
        <v>1</v>
      </c>
      <c r="V749" s="805"/>
      <c r="W749" s="805"/>
      <c r="X749" s="805"/>
      <c r="Y749" s="805"/>
      <c r="Z749" s="805"/>
      <c r="AA749" s="821">
        <v>1</v>
      </c>
      <c r="AB749" s="821">
        <f>+VLOOKUP(LEFT(C749,2),$AE$2:$AF$5,2,FALSE)</f>
        <v>4.9029999999999996</v>
      </c>
      <c r="AC749" s="802"/>
      <c r="AD749" s="802"/>
      <c r="AE749" s="802"/>
      <c r="AF749" s="802"/>
      <c r="AG749" s="802"/>
      <c r="AH749" s="802"/>
      <c r="AI749" s="802"/>
      <c r="AJ749" s="802"/>
      <c r="AK749" s="802"/>
      <c r="AL749" s="802"/>
      <c r="AM749" s="802"/>
      <c r="AN749" s="802"/>
      <c r="AO749" s="802"/>
      <c r="AP749" s="802"/>
      <c r="AR749" s="802" t="str">
        <f t="shared" si="548"/>
        <v>DA</v>
      </c>
      <c r="AS749" s="802" t="str">
        <f>+RIGHT(C749,1)</f>
        <v>6</v>
      </c>
      <c r="AT749" s="802" t="str">
        <f t="shared" si="550"/>
        <v>DA+6</v>
      </c>
    </row>
    <row r="750" spans="1:46" x14ac:dyDescent="0.2">
      <c r="A750" s="815"/>
      <c r="B750" s="805"/>
      <c r="C750" s="805"/>
      <c r="D750" s="841">
        <v>393.1</v>
      </c>
      <c r="E750" s="818"/>
      <c r="F750" s="818"/>
      <c r="G750" s="818"/>
      <c r="H750" s="818"/>
      <c r="I750" s="818"/>
      <c r="J750" s="818"/>
      <c r="K750" s="818"/>
      <c r="L750" s="818"/>
      <c r="M750" s="818"/>
      <c r="N750" s="805"/>
      <c r="O750" s="805"/>
      <c r="P750" s="805"/>
      <c r="Q750" s="818"/>
      <c r="R750" s="818"/>
      <c r="S750" s="818"/>
      <c r="T750" s="805">
        <v>1</v>
      </c>
      <c r="U750" s="821"/>
      <c r="V750" s="805"/>
      <c r="W750" s="805"/>
      <c r="X750" s="805"/>
      <c r="Y750" s="805"/>
      <c r="Z750" s="805">
        <f t="shared" ref="Z750" si="566">V750+Y750</f>
        <v>0</v>
      </c>
      <c r="AA750" s="805"/>
      <c r="AB750" s="821"/>
      <c r="AR750" s="802" t="str">
        <f t="shared" si="548"/>
        <v/>
      </c>
    </row>
    <row r="751" spans="1:46" x14ac:dyDescent="0.2">
      <c r="A751" s="815">
        <f>+SUBTOTAL(3,$B$13:B751)</f>
        <v>370</v>
      </c>
      <c r="B751" s="805" t="s">
        <v>761</v>
      </c>
      <c r="C751" s="805" t="s">
        <v>232</v>
      </c>
      <c r="D751" s="841"/>
      <c r="E751" s="821">
        <v>1</v>
      </c>
      <c r="F751" s="822" t="s">
        <v>2150</v>
      </c>
      <c r="G751" s="821" t="s">
        <v>1779</v>
      </c>
      <c r="H751" s="821" t="s">
        <v>1778</v>
      </c>
      <c r="I751" s="821" t="s">
        <v>439</v>
      </c>
      <c r="J751" s="821" t="s">
        <v>1779</v>
      </c>
      <c r="K751" s="821" t="s">
        <v>1778</v>
      </c>
      <c r="L751" s="821" t="s">
        <v>439</v>
      </c>
      <c r="M751" s="821">
        <v>1</v>
      </c>
      <c r="N751" s="821" t="s">
        <v>1780</v>
      </c>
      <c r="O751" s="821" t="s">
        <v>1781</v>
      </c>
      <c r="P751" s="821">
        <v>1</v>
      </c>
      <c r="Q751" s="821">
        <v>1</v>
      </c>
      <c r="R751" s="821">
        <v>1</v>
      </c>
      <c r="S751" s="821">
        <v>1</v>
      </c>
      <c r="T751" s="821"/>
      <c r="U751" s="805">
        <v>1</v>
      </c>
      <c r="V751" s="805"/>
      <c r="W751" s="805"/>
      <c r="X751" s="805"/>
      <c r="Y751" s="805"/>
      <c r="Z751" s="805"/>
      <c r="AA751" s="821">
        <v>1</v>
      </c>
      <c r="AB751" s="821">
        <f>+VLOOKUP(LEFT(C751,2),$AE$2:$AF$5,2,FALSE)</f>
        <v>4.9029999999999996</v>
      </c>
      <c r="AC751" s="802"/>
      <c r="AD751" s="802"/>
      <c r="AE751" s="802"/>
      <c r="AF751" s="802"/>
      <c r="AG751" s="802"/>
      <c r="AH751" s="802"/>
      <c r="AI751" s="802"/>
      <c r="AJ751" s="802"/>
      <c r="AK751" s="802"/>
      <c r="AL751" s="802"/>
      <c r="AM751" s="802"/>
      <c r="AN751" s="802"/>
      <c r="AO751" s="802"/>
      <c r="AP751" s="802"/>
      <c r="AR751" s="802" t="str">
        <f t="shared" si="548"/>
        <v>DA</v>
      </c>
      <c r="AS751" s="802" t="str">
        <f>+RIGHT(C751,1)</f>
        <v>6</v>
      </c>
      <c r="AT751" s="802" t="str">
        <f t="shared" si="550"/>
        <v>DA+6</v>
      </c>
    </row>
    <row r="752" spans="1:46" x14ac:dyDescent="0.2">
      <c r="A752" s="815"/>
      <c r="B752" s="805"/>
      <c r="C752" s="805"/>
      <c r="D752" s="841">
        <v>447.4</v>
      </c>
      <c r="E752" s="818"/>
      <c r="F752" s="818"/>
      <c r="G752" s="818"/>
      <c r="H752" s="818"/>
      <c r="I752" s="818"/>
      <c r="J752" s="818"/>
      <c r="K752" s="818"/>
      <c r="L752" s="818"/>
      <c r="M752" s="818"/>
      <c r="N752" s="805"/>
      <c r="O752" s="805"/>
      <c r="P752" s="805"/>
      <c r="Q752" s="818"/>
      <c r="R752" s="818"/>
      <c r="S752" s="818"/>
      <c r="T752" s="805">
        <v>1</v>
      </c>
      <c r="U752" s="821"/>
      <c r="V752" s="805"/>
      <c r="W752" s="805"/>
      <c r="X752" s="805"/>
      <c r="Y752" s="805"/>
      <c r="Z752" s="805">
        <f t="shared" ref="Z752" si="567">V752+Y752</f>
        <v>0</v>
      </c>
      <c r="AA752" s="805"/>
      <c r="AB752" s="821"/>
      <c r="AR752" s="802" t="str">
        <f t="shared" si="548"/>
        <v/>
      </c>
    </row>
    <row r="753" spans="1:46" x14ac:dyDescent="0.2">
      <c r="A753" s="815">
        <f>+SUBTOTAL(3,$B$13:B753)</f>
        <v>371</v>
      </c>
      <c r="B753" s="805" t="s">
        <v>762</v>
      </c>
      <c r="C753" s="805" t="s">
        <v>20</v>
      </c>
      <c r="D753" s="841"/>
      <c r="E753" s="821">
        <v>1</v>
      </c>
      <c r="F753" s="822" t="s">
        <v>2151</v>
      </c>
      <c r="G753" s="821" t="s">
        <v>1779</v>
      </c>
      <c r="H753" s="821" t="s">
        <v>1778</v>
      </c>
      <c r="I753" s="821" t="s">
        <v>439</v>
      </c>
      <c r="J753" s="821" t="s">
        <v>1779</v>
      </c>
      <c r="K753" s="821" t="s">
        <v>1778</v>
      </c>
      <c r="L753" s="821" t="s">
        <v>439</v>
      </c>
      <c r="M753" s="821">
        <v>1</v>
      </c>
      <c r="N753" s="821" t="s">
        <v>1780</v>
      </c>
      <c r="O753" s="821" t="s">
        <v>1781</v>
      </c>
      <c r="P753" s="821">
        <v>1</v>
      </c>
      <c r="Q753" s="821">
        <v>1</v>
      </c>
      <c r="R753" s="821">
        <v>1</v>
      </c>
      <c r="S753" s="821">
        <v>1</v>
      </c>
      <c r="T753" s="821"/>
      <c r="U753" s="805">
        <v>1</v>
      </c>
      <c r="V753" s="805"/>
      <c r="W753" s="805"/>
      <c r="X753" s="805"/>
      <c r="Y753" s="805"/>
      <c r="Z753" s="805"/>
      <c r="AA753" s="821">
        <v>1</v>
      </c>
      <c r="AB753" s="821">
        <f>+VLOOKUP(LEFT(C753,2),$AE$2:$AF$5,2,FALSE)</f>
        <v>4.9029999999999996</v>
      </c>
      <c r="AC753" s="802"/>
      <c r="AD753" s="802"/>
      <c r="AE753" s="802"/>
      <c r="AF753" s="802"/>
      <c r="AG753" s="802"/>
      <c r="AH753" s="802"/>
      <c r="AI753" s="802"/>
      <c r="AJ753" s="802"/>
      <c r="AK753" s="802"/>
      <c r="AL753" s="802"/>
      <c r="AM753" s="802"/>
      <c r="AN753" s="802"/>
      <c r="AO753" s="802"/>
      <c r="AP753" s="802"/>
      <c r="AR753" s="802" t="str">
        <f t="shared" si="548"/>
        <v>DA</v>
      </c>
      <c r="AS753" s="802" t="str">
        <f>+RIGHT(C753,1)</f>
        <v>3</v>
      </c>
      <c r="AT753" s="802" t="str">
        <f t="shared" si="550"/>
        <v>DA+3</v>
      </c>
    </row>
    <row r="754" spans="1:46" x14ac:dyDescent="0.2">
      <c r="A754" s="815"/>
      <c r="B754" s="805"/>
      <c r="C754" s="805"/>
      <c r="D754" s="841">
        <v>391.1</v>
      </c>
      <c r="E754" s="818"/>
      <c r="F754" s="818"/>
      <c r="G754" s="818"/>
      <c r="H754" s="818"/>
      <c r="I754" s="818"/>
      <c r="J754" s="818"/>
      <c r="K754" s="818"/>
      <c r="L754" s="818"/>
      <c r="M754" s="818"/>
      <c r="N754" s="805"/>
      <c r="O754" s="805"/>
      <c r="P754" s="805"/>
      <c r="Q754" s="818"/>
      <c r="R754" s="818"/>
      <c r="S754" s="818"/>
      <c r="T754" s="805">
        <v>1</v>
      </c>
      <c r="U754" s="821"/>
      <c r="V754" s="805"/>
      <c r="W754" s="805"/>
      <c r="X754" s="805"/>
      <c r="Y754" s="805"/>
      <c r="Z754" s="805">
        <f t="shared" ref="Z754" si="568">V754+Y754</f>
        <v>0</v>
      </c>
      <c r="AA754" s="805"/>
      <c r="AB754" s="821"/>
      <c r="AR754" s="802" t="str">
        <f t="shared" si="548"/>
        <v/>
      </c>
    </row>
    <row r="755" spans="1:46" x14ac:dyDescent="0.2">
      <c r="A755" s="815">
        <f>+SUBTOTAL(3,$B$13:B755)</f>
        <v>372</v>
      </c>
      <c r="B755" s="805" t="s">
        <v>763</v>
      </c>
      <c r="C755" s="805" t="s">
        <v>232</v>
      </c>
      <c r="D755" s="841"/>
      <c r="E755" s="821">
        <v>1</v>
      </c>
      <c r="F755" s="822" t="s">
        <v>2152</v>
      </c>
      <c r="G755" s="821" t="s">
        <v>1779</v>
      </c>
      <c r="H755" s="821" t="s">
        <v>1778</v>
      </c>
      <c r="I755" s="821" t="s">
        <v>439</v>
      </c>
      <c r="J755" s="821" t="s">
        <v>1779</v>
      </c>
      <c r="K755" s="821" t="s">
        <v>1778</v>
      </c>
      <c r="L755" s="821" t="s">
        <v>439</v>
      </c>
      <c r="M755" s="821">
        <v>1</v>
      </c>
      <c r="N755" s="821" t="s">
        <v>1780</v>
      </c>
      <c r="O755" s="821" t="s">
        <v>1781</v>
      </c>
      <c r="P755" s="821">
        <v>1</v>
      </c>
      <c r="Q755" s="821">
        <v>1</v>
      </c>
      <c r="R755" s="821">
        <v>1</v>
      </c>
      <c r="S755" s="821">
        <v>1</v>
      </c>
      <c r="T755" s="821"/>
      <c r="U755" s="805">
        <v>1</v>
      </c>
      <c r="V755" s="805"/>
      <c r="W755" s="805"/>
      <c r="X755" s="805"/>
      <c r="Y755" s="805"/>
      <c r="Z755" s="805"/>
      <c r="AA755" s="821">
        <v>1</v>
      </c>
      <c r="AB755" s="821">
        <f>+VLOOKUP(LEFT(C755,2),$AE$2:$AF$5,2,FALSE)</f>
        <v>4.9029999999999996</v>
      </c>
      <c r="AC755" s="802"/>
      <c r="AD755" s="802"/>
      <c r="AE755" s="802"/>
      <c r="AF755" s="802"/>
      <c r="AG755" s="802"/>
      <c r="AH755" s="802"/>
      <c r="AI755" s="802"/>
      <c r="AJ755" s="802"/>
      <c r="AK755" s="802"/>
      <c r="AL755" s="802"/>
      <c r="AM755" s="802"/>
      <c r="AN755" s="802"/>
      <c r="AO755" s="802"/>
      <c r="AP755" s="802"/>
      <c r="AR755" s="802" t="str">
        <f t="shared" si="548"/>
        <v>DA</v>
      </c>
      <c r="AS755" s="802" t="str">
        <f>+RIGHT(C755,1)</f>
        <v>6</v>
      </c>
      <c r="AT755" s="802" t="str">
        <f t="shared" si="550"/>
        <v>DA+6</v>
      </c>
    </row>
    <row r="756" spans="1:46" x14ac:dyDescent="0.2">
      <c r="A756" s="815"/>
      <c r="B756" s="805"/>
      <c r="C756" s="805"/>
      <c r="D756" s="841">
        <v>448.6</v>
      </c>
      <c r="E756" s="818"/>
      <c r="F756" s="818"/>
      <c r="G756" s="818"/>
      <c r="H756" s="818"/>
      <c r="I756" s="818"/>
      <c r="J756" s="818"/>
      <c r="K756" s="818"/>
      <c r="L756" s="818"/>
      <c r="M756" s="818"/>
      <c r="N756" s="805"/>
      <c r="O756" s="805"/>
      <c r="P756" s="805"/>
      <c r="Q756" s="818"/>
      <c r="R756" s="818"/>
      <c r="S756" s="818"/>
      <c r="T756" s="805">
        <v>1</v>
      </c>
      <c r="U756" s="821"/>
      <c r="V756" s="805"/>
      <c r="W756" s="805"/>
      <c r="X756" s="805"/>
      <c r="Y756" s="805"/>
      <c r="Z756" s="805">
        <f t="shared" ref="Z756" si="569">V756+Y756</f>
        <v>0</v>
      </c>
      <c r="AA756" s="805"/>
      <c r="AB756" s="821"/>
      <c r="AR756" s="802" t="str">
        <f t="shared" si="548"/>
        <v/>
      </c>
    </row>
    <row r="757" spans="1:46" x14ac:dyDescent="0.2">
      <c r="A757" s="815">
        <f>+SUBTOTAL(3,$B$13:B757)</f>
        <v>373</v>
      </c>
      <c r="B757" s="805" t="s">
        <v>764</v>
      </c>
      <c r="C757" s="805" t="s">
        <v>232</v>
      </c>
      <c r="D757" s="841"/>
      <c r="E757" s="821">
        <v>1</v>
      </c>
      <c r="F757" s="822" t="s">
        <v>2153</v>
      </c>
      <c r="G757" s="821" t="s">
        <v>1779</v>
      </c>
      <c r="H757" s="821" t="s">
        <v>1778</v>
      </c>
      <c r="I757" s="821" t="s">
        <v>439</v>
      </c>
      <c r="J757" s="821" t="s">
        <v>1779</v>
      </c>
      <c r="K757" s="821" t="s">
        <v>1778</v>
      </c>
      <c r="L757" s="821" t="s">
        <v>439</v>
      </c>
      <c r="M757" s="821">
        <v>1</v>
      </c>
      <c r="N757" s="821" t="s">
        <v>1780</v>
      </c>
      <c r="O757" s="821" t="s">
        <v>1781</v>
      </c>
      <c r="P757" s="821">
        <v>1</v>
      </c>
      <c r="Q757" s="821">
        <v>1</v>
      </c>
      <c r="R757" s="821">
        <v>1</v>
      </c>
      <c r="S757" s="821">
        <v>1</v>
      </c>
      <c r="T757" s="821"/>
      <c r="U757" s="805">
        <v>1</v>
      </c>
      <c r="V757" s="805"/>
      <c r="W757" s="805"/>
      <c r="X757" s="805"/>
      <c r="Y757" s="805"/>
      <c r="Z757" s="805"/>
      <c r="AA757" s="821">
        <v>1</v>
      </c>
      <c r="AB757" s="821">
        <f>+VLOOKUP(LEFT(C757,2),$AE$2:$AF$5,2,FALSE)</f>
        <v>4.9029999999999996</v>
      </c>
      <c r="AC757" s="802"/>
      <c r="AD757" s="802"/>
      <c r="AE757" s="802"/>
      <c r="AF757" s="802"/>
      <c r="AG757" s="802"/>
      <c r="AH757" s="802"/>
      <c r="AI757" s="802"/>
      <c r="AJ757" s="802"/>
      <c r="AK757" s="802"/>
      <c r="AL757" s="802"/>
      <c r="AM757" s="802"/>
      <c r="AN757" s="802"/>
      <c r="AO757" s="802"/>
      <c r="AP757" s="802"/>
      <c r="AR757" s="802" t="str">
        <f t="shared" si="548"/>
        <v>DA</v>
      </c>
      <c r="AS757" s="802" t="str">
        <f>+RIGHT(C757,1)</f>
        <v>6</v>
      </c>
      <c r="AT757" s="802" t="str">
        <f t="shared" si="550"/>
        <v>DA+6</v>
      </c>
    </row>
    <row r="758" spans="1:46" x14ac:dyDescent="0.2">
      <c r="A758" s="815"/>
      <c r="B758" s="805"/>
      <c r="C758" s="805"/>
      <c r="D758" s="841">
        <v>388</v>
      </c>
      <c r="E758" s="818"/>
      <c r="F758" s="818"/>
      <c r="G758" s="818"/>
      <c r="H758" s="818"/>
      <c r="I758" s="818"/>
      <c r="J758" s="818"/>
      <c r="K758" s="818"/>
      <c r="L758" s="818"/>
      <c r="M758" s="818"/>
      <c r="N758" s="805"/>
      <c r="O758" s="805"/>
      <c r="P758" s="805"/>
      <c r="Q758" s="818"/>
      <c r="R758" s="818"/>
      <c r="S758" s="818"/>
      <c r="T758" s="805">
        <v>1</v>
      </c>
      <c r="U758" s="821"/>
      <c r="V758" s="805"/>
      <c r="W758" s="805"/>
      <c r="X758" s="805"/>
      <c r="Y758" s="805"/>
      <c r="Z758" s="805">
        <f t="shared" ref="Z758" si="570">V758+Y758</f>
        <v>0</v>
      </c>
      <c r="AA758" s="805"/>
      <c r="AB758" s="821"/>
      <c r="AR758" s="802" t="str">
        <f t="shared" si="548"/>
        <v/>
      </c>
    </row>
    <row r="759" spans="1:46" x14ac:dyDescent="0.2">
      <c r="A759" s="815">
        <f>+SUBTOTAL(3,$B$13:B759)</f>
        <v>374</v>
      </c>
      <c r="B759" s="805" t="s">
        <v>765</v>
      </c>
      <c r="C759" s="805" t="s">
        <v>233</v>
      </c>
      <c r="D759" s="841"/>
      <c r="E759" s="821">
        <v>1</v>
      </c>
      <c r="F759" s="822" t="s">
        <v>2154</v>
      </c>
      <c r="G759" s="821" t="s">
        <v>1779</v>
      </c>
      <c r="H759" s="821" t="s">
        <v>1778</v>
      </c>
      <c r="I759" s="821" t="s">
        <v>439</v>
      </c>
      <c r="J759" s="821" t="s">
        <v>1779</v>
      </c>
      <c r="K759" s="821" t="s">
        <v>1778</v>
      </c>
      <c r="L759" s="821" t="s">
        <v>439</v>
      </c>
      <c r="M759" s="821">
        <v>1</v>
      </c>
      <c r="N759" s="821" t="s">
        <v>1780</v>
      </c>
      <c r="O759" s="821" t="s">
        <v>1781</v>
      </c>
      <c r="P759" s="821">
        <v>1</v>
      </c>
      <c r="Q759" s="821">
        <v>1</v>
      </c>
      <c r="R759" s="821">
        <v>1</v>
      </c>
      <c r="S759" s="821">
        <v>1</v>
      </c>
      <c r="T759" s="821"/>
      <c r="U759" s="805">
        <v>1</v>
      </c>
      <c r="V759" s="805"/>
      <c r="W759" s="805"/>
      <c r="X759" s="805"/>
      <c r="Y759" s="805"/>
      <c r="Z759" s="805"/>
      <c r="AA759" s="821">
        <v>1</v>
      </c>
      <c r="AB759" s="821">
        <f>+VLOOKUP(LEFT(C759,2),$AE$2:$AF$5,2,FALSE)</f>
        <v>4.9029999999999996</v>
      </c>
      <c r="AC759" s="802"/>
      <c r="AD759" s="802"/>
      <c r="AE759" s="802"/>
      <c r="AF759" s="802"/>
      <c r="AG759" s="802"/>
      <c r="AH759" s="802"/>
      <c r="AI759" s="802"/>
      <c r="AJ759" s="802"/>
      <c r="AK759" s="802"/>
      <c r="AL759" s="802"/>
      <c r="AM759" s="802"/>
      <c r="AN759" s="802"/>
      <c r="AO759" s="802"/>
      <c r="AP759" s="802"/>
      <c r="AR759" s="802" t="str">
        <f t="shared" si="548"/>
        <v>DA</v>
      </c>
      <c r="AS759" s="802" t="str">
        <f>+RIGHT(C759,1)</f>
        <v>9</v>
      </c>
      <c r="AT759" s="802" t="str">
        <f t="shared" si="550"/>
        <v>DA+9</v>
      </c>
    </row>
    <row r="760" spans="1:46" x14ac:dyDescent="0.2">
      <c r="A760" s="815"/>
      <c r="B760" s="805"/>
      <c r="C760" s="805"/>
      <c r="D760" s="841">
        <v>438</v>
      </c>
      <c r="E760" s="818"/>
      <c r="F760" s="818"/>
      <c r="G760" s="818"/>
      <c r="H760" s="818"/>
      <c r="I760" s="818"/>
      <c r="J760" s="818"/>
      <c r="K760" s="818"/>
      <c r="L760" s="818"/>
      <c r="M760" s="818"/>
      <c r="N760" s="805"/>
      <c r="O760" s="805"/>
      <c r="P760" s="805"/>
      <c r="Q760" s="818"/>
      <c r="R760" s="818"/>
      <c r="S760" s="818"/>
      <c r="T760" s="805">
        <v>1</v>
      </c>
      <c r="U760" s="821"/>
      <c r="V760" s="805"/>
      <c r="W760" s="805"/>
      <c r="X760" s="805"/>
      <c r="Y760" s="805"/>
      <c r="Z760" s="805">
        <f t="shared" ref="Z760" si="571">V760+Y760</f>
        <v>0</v>
      </c>
      <c r="AA760" s="805"/>
      <c r="AB760" s="821"/>
      <c r="AR760" s="802" t="str">
        <f t="shared" si="548"/>
        <v/>
      </c>
    </row>
    <row r="761" spans="1:46" x14ac:dyDescent="0.2">
      <c r="A761" s="815">
        <f>+SUBTOTAL(3,$B$13:B761)</f>
        <v>375</v>
      </c>
      <c r="B761" s="805" t="s">
        <v>97</v>
      </c>
      <c r="C761" s="805" t="s">
        <v>239</v>
      </c>
      <c r="D761" s="841"/>
      <c r="E761" s="821">
        <v>1</v>
      </c>
      <c r="F761" s="822" t="s">
        <v>2155</v>
      </c>
      <c r="G761" s="821" t="s">
        <v>1779</v>
      </c>
      <c r="H761" s="821" t="s">
        <v>1778</v>
      </c>
      <c r="I761" s="821" t="s">
        <v>439</v>
      </c>
      <c r="J761" s="821" t="s">
        <v>1779</v>
      </c>
      <c r="K761" s="821" t="s">
        <v>1778</v>
      </c>
      <c r="L761" s="821" t="s">
        <v>439</v>
      </c>
      <c r="M761" s="821">
        <v>1</v>
      </c>
      <c r="N761" s="821" t="s">
        <v>1780</v>
      </c>
      <c r="O761" s="821" t="s">
        <v>1781</v>
      </c>
      <c r="P761" s="821">
        <v>1</v>
      </c>
      <c r="Q761" s="821">
        <v>1</v>
      </c>
      <c r="R761" s="821">
        <v>1</v>
      </c>
      <c r="S761" s="818"/>
      <c r="T761" s="821"/>
      <c r="U761" s="805">
        <v>1</v>
      </c>
      <c r="V761" s="805"/>
      <c r="W761" s="805"/>
      <c r="X761" s="805"/>
      <c r="Y761" s="805"/>
      <c r="Z761" s="805"/>
      <c r="AA761" s="821">
        <v>1</v>
      </c>
      <c r="AB761" s="821">
        <f>+VLOOKUP(LEFT(C761,2),$AE$2:$AF$5,2,FALSE)</f>
        <v>8.3190000000000008</v>
      </c>
      <c r="AR761" s="802" t="str">
        <f t="shared" si="548"/>
        <v>DC</v>
      </c>
      <c r="AS761" s="802" t="str">
        <f>+RIGHT(C761,1)</f>
        <v>0</v>
      </c>
      <c r="AT761" s="802" t="str">
        <f t="shared" si="550"/>
        <v>DC+0</v>
      </c>
    </row>
    <row r="762" spans="1:46" x14ac:dyDescent="0.2">
      <c r="A762" s="815"/>
      <c r="B762" s="805"/>
      <c r="C762" s="805"/>
      <c r="D762" s="841">
        <v>413.8</v>
      </c>
      <c r="E762" s="818"/>
      <c r="F762" s="818"/>
      <c r="G762" s="818"/>
      <c r="H762" s="818"/>
      <c r="I762" s="818"/>
      <c r="J762" s="818"/>
      <c r="K762" s="818"/>
      <c r="L762" s="818"/>
      <c r="M762" s="818"/>
      <c r="N762" s="805"/>
      <c r="O762" s="805"/>
      <c r="P762" s="805"/>
      <c r="Q762" s="818"/>
      <c r="R762" s="818"/>
      <c r="S762" s="818"/>
      <c r="T762" s="805">
        <v>1</v>
      </c>
      <c r="U762" s="821"/>
      <c r="V762" s="805"/>
      <c r="W762" s="805"/>
      <c r="X762" s="805"/>
      <c r="Y762" s="805"/>
      <c r="Z762" s="805">
        <f t="shared" ref="Z762" si="572">V762+Y762</f>
        <v>0</v>
      </c>
      <c r="AA762" s="805"/>
      <c r="AB762" s="821"/>
      <c r="AR762" s="802" t="str">
        <f t="shared" si="548"/>
        <v/>
      </c>
    </row>
    <row r="763" spans="1:46" x14ac:dyDescent="0.2">
      <c r="A763" s="815">
        <f>+SUBTOTAL(3,$B$13:B763)</f>
        <v>376</v>
      </c>
      <c r="B763" s="805" t="s">
        <v>766</v>
      </c>
      <c r="C763" s="805" t="s">
        <v>232</v>
      </c>
      <c r="D763" s="841"/>
      <c r="E763" s="821">
        <v>1</v>
      </c>
      <c r="F763" s="822" t="s">
        <v>2156</v>
      </c>
      <c r="G763" s="821" t="s">
        <v>1779</v>
      </c>
      <c r="H763" s="821" t="s">
        <v>1778</v>
      </c>
      <c r="I763" s="821" t="s">
        <v>439</v>
      </c>
      <c r="J763" s="821" t="s">
        <v>1779</v>
      </c>
      <c r="K763" s="821" t="s">
        <v>1778</v>
      </c>
      <c r="L763" s="821" t="s">
        <v>439</v>
      </c>
      <c r="M763" s="821">
        <v>1</v>
      </c>
      <c r="N763" s="821" t="s">
        <v>1780</v>
      </c>
      <c r="O763" s="821" t="s">
        <v>1781</v>
      </c>
      <c r="P763" s="821">
        <v>1</v>
      </c>
      <c r="Q763" s="821">
        <v>1</v>
      </c>
      <c r="R763" s="821">
        <v>1</v>
      </c>
      <c r="S763" s="821">
        <v>1</v>
      </c>
      <c r="T763" s="821"/>
      <c r="U763" s="805">
        <v>1</v>
      </c>
      <c r="V763" s="805"/>
      <c r="W763" s="805"/>
      <c r="X763" s="805"/>
      <c r="Y763" s="805"/>
      <c r="Z763" s="805"/>
      <c r="AA763" s="821">
        <v>1</v>
      </c>
      <c r="AB763" s="821">
        <f>+VLOOKUP(LEFT(C763,2),$AE$2:$AF$5,2,FALSE)</f>
        <v>4.9029999999999996</v>
      </c>
      <c r="AC763" s="802"/>
      <c r="AD763" s="802"/>
      <c r="AE763" s="802"/>
      <c r="AF763" s="802"/>
      <c r="AG763" s="802"/>
      <c r="AH763" s="802"/>
      <c r="AI763" s="802"/>
      <c r="AJ763" s="802"/>
      <c r="AK763" s="802"/>
      <c r="AL763" s="802"/>
      <c r="AM763" s="802"/>
      <c r="AN763" s="802"/>
      <c r="AO763" s="802"/>
      <c r="AP763" s="802"/>
      <c r="AR763" s="802" t="str">
        <f t="shared" si="548"/>
        <v>DA</v>
      </c>
      <c r="AS763" s="802" t="str">
        <f>+RIGHT(C763,1)</f>
        <v>6</v>
      </c>
      <c r="AT763" s="802" t="str">
        <f t="shared" si="550"/>
        <v>DA+6</v>
      </c>
    </row>
    <row r="764" spans="1:46" x14ac:dyDescent="0.2">
      <c r="A764" s="815"/>
      <c r="B764" s="805"/>
      <c r="C764" s="805"/>
      <c r="D764" s="841">
        <v>424.2</v>
      </c>
      <c r="E764" s="818"/>
      <c r="F764" s="818"/>
      <c r="G764" s="818"/>
      <c r="H764" s="818"/>
      <c r="I764" s="818"/>
      <c r="J764" s="818"/>
      <c r="K764" s="818"/>
      <c r="L764" s="818"/>
      <c r="M764" s="818"/>
      <c r="N764" s="805"/>
      <c r="O764" s="805"/>
      <c r="P764" s="805"/>
      <c r="Q764" s="818"/>
      <c r="R764" s="818"/>
      <c r="S764" s="818"/>
      <c r="T764" s="805">
        <v>1</v>
      </c>
      <c r="U764" s="821"/>
      <c r="V764" s="805"/>
      <c r="W764" s="805"/>
      <c r="X764" s="805"/>
      <c r="Y764" s="805"/>
      <c r="Z764" s="805">
        <f t="shared" ref="Z764" si="573">V764+Y764</f>
        <v>0</v>
      </c>
      <c r="AA764" s="805"/>
      <c r="AB764" s="821"/>
      <c r="AR764" s="802" t="str">
        <f t="shared" si="548"/>
        <v/>
      </c>
    </row>
    <row r="765" spans="1:46" x14ac:dyDescent="0.2">
      <c r="A765" s="815">
        <f>+SUBTOTAL(3,$B$13:B765)</f>
        <v>377</v>
      </c>
      <c r="B765" s="805" t="s">
        <v>767</v>
      </c>
      <c r="C765" s="805" t="s">
        <v>20</v>
      </c>
      <c r="D765" s="841"/>
      <c r="E765" s="821">
        <v>1</v>
      </c>
      <c r="F765" s="822" t="s">
        <v>2157</v>
      </c>
      <c r="G765" s="821" t="s">
        <v>1779</v>
      </c>
      <c r="H765" s="821" t="s">
        <v>1778</v>
      </c>
      <c r="I765" s="821" t="s">
        <v>439</v>
      </c>
      <c r="J765" s="821" t="s">
        <v>1779</v>
      </c>
      <c r="K765" s="821" t="s">
        <v>1778</v>
      </c>
      <c r="L765" s="821" t="s">
        <v>439</v>
      </c>
      <c r="M765" s="821">
        <v>1</v>
      </c>
      <c r="N765" s="821" t="s">
        <v>1780</v>
      </c>
      <c r="O765" s="821" t="s">
        <v>1781</v>
      </c>
      <c r="P765" s="821">
        <v>1</v>
      </c>
      <c r="Q765" s="821">
        <v>1</v>
      </c>
      <c r="R765" s="821">
        <v>1</v>
      </c>
      <c r="S765" s="821">
        <v>1</v>
      </c>
      <c r="T765" s="821"/>
      <c r="U765" s="805">
        <v>1</v>
      </c>
      <c r="V765" s="805"/>
      <c r="W765" s="805"/>
      <c r="X765" s="805"/>
      <c r="Y765" s="805"/>
      <c r="Z765" s="805"/>
      <c r="AA765" s="821">
        <v>1</v>
      </c>
      <c r="AB765" s="821">
        <f>+VLOOKUP(LEFT(C765,2),$AE$2:$AF$5,2,FALSE)</f>
        <v>4.9029999999999996</v>
      </c>
      <c r="AC765" s="802"/>
      <c r="AD765" s="802"/>
      <c r="AE765" s="802"/>
      <c r="AF765" s="802"/>
      <c r="AG765" s="802"/>
      <c r="AH765" s="802"/>
      <c r="AI765" s="802"/>
      <c r="AJ765" s="802"/>
      <c r="AK765" s="802"/>
      <c r="AL765" s="802"/>
      <c r="AM765" s="802"/>
      <c r="AN765" s="802"/>
      <c r="AO765" s="802"/>
      <c r="AP765" s="802"/>
      <c r="AR765" s="802" t="str">
        <f t="shared" si="548"/>
        <v>DA</v>
      </c>
      <c r="AS765" s="802" t="str">
        <f>+RIGHT(C765,1)</f>
        <v>3</v>
      </c>
      <c r="AT765" s="802" t="str">
        <f t="shared" si="550"/>
        <v>DA+3</v>
      </c>
    </row>
    <row r="766" spans="1:46" x14ac:dyDescent="0.2">
      <c r="A766" s="815"/>
      <c r="B766" s="805"/>
      <c r="C766" s="805"/>
      <c r="D766" s="841">
        <v>414.5</v>
      </c>
      <c r="E766" s="818"/>
      <c r="F766" s="818"/>
      <c r="G766" s="818"/>
      <c r="H766" s="818"/>
      <c r="I766" s="818"/>
      <c r="J766" s="818"/>
      <c r="K766" s="818"/>
      <c r="L766" s="818"/>
      <c r="M766" s="818"/>
      <c r="N766" s="805"/>
      <c r="O766" s="805"/>
      <c r="P766" s="805"/>
      <c r="Q766" s="818"/>
      <c r="R766" s="818"/>
      <c r="S766" s="818"/>
      <c r="T766" s="805">
        <v>1</v>
      </c>
      <c r="U766" s="821"/>
      <c r="V766" s="805"/>
      <c r="W766" s="805"/>
      <c r="X766" s="805"/>
      <c r="Y766" s="805"/>
      <c r="Z766" s="805">
        <f t="shared" ref="Z766" si="574">V766+Y766</f>
        <v>0</v>
      </c>
      <c r="AA766" s="805"/>
      <c r="AB766" s="821"/>
      <c r="AR766" s="802" t="str">
        <f t="shared" si="548"/>
        <v/>
      </c>
    </row>
    <row r="767" spans="1:46" x14ac:dyDescent="0.2">
      <c r="A767" s="815">
        <f>+SUBTOTAL(3,$B$13:B767)</f>
        <v>378</v>
      </c>
      <c r="B767" s="805" t="s">
        <v>768</v>
      </c>
      <c r="C767" s="805" t="s">
        <v>20</v>
      </c>
      <c r="D767" s="841"/>
      <c r="E767" s="821">
        <v>1</v>
      </c>
      <c r="F767" s="822" t="s">
        <v>2158</v>
      </c>
      <c r="G767" s="821" t="s">
        <v>1779</v>
      </c>
      <c r="H767" s="821" t="s">
        <v>1778</v>
      </c>
      <c r="I767" s="821" t="s">
        <v>439</v>
      </c>
      <c r="J767" s="821" t="s">
        <v>1779</v>
      </c>
      <c r="K767" s="821" t="s">
        <v>1778</v>
      </c>
      <c r="L767" s="821" t="s">
        <v>439</v>
      </c>
      <c r="M767" s="821">
        <v>1</v>
      </c>
      <c r="N767" s="821" t="s">
        <v>1780</v>
      </c>
      <c r="O767" s="821" t="s">
        <v>1781</v>
      </c>
      <c r="P767" s="821">
        <v>1</v>
      </c>
      <c r="Q767" s="821">
        <v>1</v>
      </c>
      <c r="R767" s="821">
        <v>1</v>
      </c>
      <c r="S767" s="821">
        <v>1</v>
      </c>
      <c r="T767" s="821"/>
      <c r="U767" s="805">
        <v>1</v>
      </c>
      <c r="V767" s="805"/>
      <c r="W767" s="805"/>
      <c r="X767" s="805"/>
      <c r="Y767" s="805"/>
      <c r="Z767" s="805"/>
      <c r="AA767" s="821">
        <v>1</v>
      </c>
      <c r="AB767" s="821">
        <f>+VLOOKUP(LEFT(C767,2),$AE$2:$AF$5,2,FALSE)</f>
        <v>4.9029999999999996</v>
      </c>
      <c r="AC767" s="802"/>
      <c r="AD767" s="802"/>
      <c r="AE767" s="802"/>
      <c r="AF767" s="802"/>
      <c r="AG767" s="802"/>
      <c r="AH767" s="802"/>
      <c r="AI767" s="802"/>
      <c r="AJ767" s="802"/>
      <c r="AK767" s="802"/>
      <c r="AL767" s="802"/>
      <c r="AM767" s="802"/>
      <c r="AN767" s="802"/>
      <c r="AO767" s="802"/>
      <c r="AP767" s="802"/>
      <c r="AR767" s="802" t="str">
        <f t="shared" si="548"/>
        <v>DA</v>
      </c>
      <c r="AS767" s="802" t="str">
        <f>+RIGHT(C767,1)</f>
        <v>3</v>
      </c>
      <c r="AT767" s="802" t="str">
        <f t="shared" si="550"/>
        <v>DA+3</v>
      </c>
    </row>
    <row r="768" spans="1:46" x14ac:dyDescent="0.2">
      <c r="A768" s="815"/>
      <c r="B768" s="805"/>
      <c r="C768" s="805"/>
      <c r="D768" s="841">
        <v>425.6</v>
      </c>
      <c r="E768" s="818"/>
      <c r="F768" s="818"/>
      <c r="G768" s="818"/>
      <c r="H768" s="818"/>
      <c r="I768" s="818"/>
      <c r="J768" s="818"/>
      <c r="K768" s="818"/>
      <c r="L768" s="818"/>
      <c r="M768" s="818"/>
      <c r="N768" s="805"/>
      <c r="O768" s="805"/>
      <c r="P768" s="805"/>
      <c r="Q768" s="818"/>
      <c r="R768" s="818"/>
      <c r="S768" s="818"/>
      <c r="T768" s="805">
        <v>1</v>
      </c>
      <c r="U768" s="821"/>
      <c r="V768" s="805"/>
      <c r="W768" s="805"/>
      <c r="X768" s="805"/>
      <c r="Y768" s="805"/>
      <c r="Z768" s="805">
        <f t="shared" ref="Z768" si="575">V768+Y768</f>
        <v>0</v>
      </c>
      <c r="AA768" s="805"/>
      <c r="AB768" s="821"/>
      <c r="AR768" s="802" t="str">
        <f t="shared" si="548"/>
        <v/>
      </c>
    </row>
    <row r="769" spans="1:46" x14ac:dyDescent="0.2">
      <c r="A769" s="815">
        <f>+SUBTOTAL(3,$B$13:B769)</f>
        <v>379</v>
      </c>
      <c r="B769" s="805" t="s">
        <v>769</v>
      </c>
      <c r="C769" s="805" t="s">
        <v>20</v>
      </c>
      <c r="D769" s="841"/>
      <c r="E769" s="821">
        <v>1</v>
      </c>
      <c r="F769" s="822" t="s">
        <v>2159</v>
      </c>
      <c r="G769" s="821" t="s">
        <v>1779</v>
      </c>
      <c r="H769" s="821" t="s">
        <v>1778</v>
      </c>
      <c r="I769" s="821" t="s">
        <v>439</v>
      </c>
      <c r="J769" s="821" t="s">
        <v>1779</v>
      </c>
      <c r="K769" s="821" t="s">
        <v>1778</v>
      </c>
      <c r="L769" s="821" t="s">
        <v>439</v>
      </c>
      <c r="M769" s="821">
        <v>1</v>
      </c>
      <c r="N769" s="821" t="s">
        <v>1780</v>
      </c>
      <c r="O769" s="821" t="s">
        <v>1781</v>
      </c>
      <c r="P769" s="821">
        <v>1</v>
      </c>
      <c r="Q769" s="821">
        <v>1</v>
      </c>
      <c r="R769" s="821">
        <v>1</v>
      </c>
      <c r="S769" s="821">
        <v>1</v>
      </c>
      <c r="T769" s="821"/>
      <c r="U769" s="805">
        <v>1</v>
      </c>
      <c r="V769" s="805"/>
      <c r="W769" s="805"/>
      <c r="X769" s="805"/>
      <c r="Y769" s="805"/>
      <c r="Z769" s="805"/>
      <c r="AA769" s="821">
        <v>1</v>
      </c>
      <c r="AB769" s="821">
        <f>+VLOOKUP(LEFT(C769,2),$AE$2:$AF$5,2,FALSE)</f>
        <v>4.9029999999999996</v>
      </c>
      <c r="AC769" s="802"/>
      <c r="AD769" s="802"/>
      <c r="AE769" s="802"/>
      <c r="AF769" s="802"/>
      <c r="AG769" s="802"/>
      <c r="AH769" s="802"/>
      <c r="AI769" s="802"/>
      <c r="AJ769" s="802"/>
      <c r="AK769" s="802"/>
      <c r="AL769" s="802"/>
      <c r="AM769" s="802"/>
      <c r="AN769" s="802"/>
      <c r="AO769" s="802"/>
      <c r="AP769" s="802"/>
      <c r="AR769" s="802" t="str">
        <f t="shared" si="548"/>
        <v>DA</v>
      </c>
      <c r="AS769" s="802" t="str">
        <f>+RIGHT(C769,1)</f>
        <v>3</v>
      </c>
      <c r="AT769" s="802" t="str">
        <f t="shared" si="550"/>
        <v>DA+3</v>
      </c>
    </row>
    <row r="770" spans="1:46" x14ac:dyDescent="0.2">
      <c r="A770" s="815"/>
      <c r="B770" s="805"/>
      <c r="C770" s="805"/>
      <c r="D770" s="841">
        <v>412.3</v>
      </c>
      <c r="E770" s="818"/>
      <c r="F770" s="818"/>
      <c r="G770" s="818"/>
      <c r="H770" s="818"/>
      <c r="I770" s="818"/>
      <c r="J770" s="818"/>
      <c r="K770" s="818"/>
      <c r="L770" s="818"/>
      <c r="M770" s="818"/>
      <c r="N770" s="805"/>
      <c r="O770" s="805"/>
      <c r="P770" s="805"/>
      <c r="Q770" s="818"/>
      <c r="R770" s="818"/>
      <c r="S770" s="818"/>
      <c r="T770" s="805">
        <v>1</v>
      </c>
      <c r="U770" s="821"/>
      <c r="V770" s="805"/>
      <c r="W770" s="805"/>
      <c r="X770" s="805"/>
      <c r="Y770" s="805"/>
      <c r="Z770" s="805">
        <f t="shared" ref="Z770" si="576">V770+Y770</f>
        <v>0</v>
      </c>
      <c r="AA770" s="805"/>
      <c r="AB770" s="821"/>
      <c r="AR770" s="802" t="str">
        <f t="shared" si="548"/>
        <v/>
      </c>
    </row>
    <row r="771" spans="1:46" x14ac:dyDescent="0.2">
      <c r="A771" s="815">
        <f>+SUBTOTAL(3,$B$13:B771)</f>
        <v>380</v>
      </c>
      <c r="B771" s="805" t="s">
        <v>770</v>
      </c>
      <c r="C771" s="805" t="s">
        <v>20</v>
      </c>
      <c r="D771" s="841"/>
      <c r="E771" s="821">
        <v>1</v>
      </c>
      <c r="F771" s="822" t="s">
        <v>2160</v>
      </c>
      <c r="G771" s="821" t="s">
        <v>1779</v>
      </c>
      <c r="H771" s="821" t="s">
        <v>1778</v>
      </c>
      <c r="I771" s="821" t="s">
        <v>439</v>
      </c>
      <c r="J771" s="821" t="s">
        <v>1779</v>
      </c>
      <c r="K771" s="821" t="s">
        <v>1778</v>
      </c>
      <c r="L771" s="821" t="s">
        <v>439</v>
      </c>
      <c r="M771" s="821">
        <v>1</v>
      </c>
      <c r="N771" s="821" t="s">
        <v>1780</v>
      </c>
      <c r="O771" s="821" t="s">
        <v>1781</v>
      </c>
      <c r="P771" s="821">
        <v>1</v>
      </c>
      <c r="Q771" s="821">
        <v>1</v>
      </c>
      <c r="R771" s="821">
        <v>1</v>
      </c>
      <c r="S771" s="821">
        <v>1</v>
      </c>
      <c r="T771" s="821"/>
      <c r="U771" s="805">
        <v>1</v>
      </c>
      <c r="V771" s="805"/>
      <c r="W771" s="805"/>
      <c r="X771" s="805"/>
      <c r="Y771" s="805"/>
      <c r="Z771" s="805"/>
      <c r="AA771" s="821">
        <v>1</v>
      </c>
      <c r="AB771" s="821">
        <f>+VLOOKUP(LEFT(C771,2),$AE$2:$AF$5,2,FALSE)</f>
        <v>4.9029999999999996</v>
      </c>
      <c r="AC771" s="802"/>
      <c r="AD771" s="802"/>
      <c r="AE771" s="802"/>
      <c r="AF771" s="802"/>
      <c r="AG771" s="802"/>
      <c r="AH771" s="802"/>
      <c r="AI771" s="802"/>
      <c r="AJ771" s="802"/>
      <c r="AK771" s="802"/>
      <c r="AL771" s="802"/>
      <c r="AM771" s="802"/>
      <c r="AN771" s="802"/>
      <c r="AO771" s="802"/>
      <c r="AP771" s="802"/>
      <c r="AR771" s="802" t="str">
        <f t="shared" si="548"/>
        <v>DA</v>
      </c>
      <c r="AS771" s="802" t="str">
        <f>+RIGHT(C771,1)</f>
        <v>3</v>
      </c>
      <c r="AT771" s="802" t="str">
        <f t="shared" si="550"/>
        <v>DA+3</v>
      </c>
    </row>
    <row r="772" spans="1:46" x14ac:dyDescent="0.2">
      <c r="A772" s="815"/>
      <c r="B772" s="805"/>
      <c r="C772" s="805"/>
      <c r="D772" s="841">
        <v>374.1</v>
      </c>
      <c r="E772" s="818"/>
      <c r="F772" s="818"/>
      <c r="G772" s="818"/>
      <c r="H772" s="818"/>
      <c r="I772" s="818"/>
      <c r="J772" s="818"/>
      <c r="K772" s="818"/>
      <c r="L772" s="818"/>
      <c r="M772" s="818"/>
      <c r="N772" s="805"/>
      <c r="O772" s="805"/>
      <c r="P772" s="805"/>
      <c r="Q772" s="818"/>
      <c r="R772" s="818"/>
      <c r="S772" s="818"/>
      <c r="T772" s="805">
        <v>1</v>
      </c>
      <c r="U772" s="821"/>
      <c r="V772" s="805"/>
      <c r="W772" s="805"/>
      <c r="X772" s="805"/>
      <c r="Y772" s="805"/>
      <c r="Z772" s="805">
        <f t="shared" ref="Z772" si="577">V772+Y772</f>
        <v>0</v>
      </c>
      <c r="AA772" s="805"/>
      <c r="AB772" s="821"/>
      <c r="AR772" s="802" t="str">
        <f t="shared" si="548"/>
        <v/>
      </c>
    </row>
    <row r="773" spans="1:46" x14ac:dyDescent="0.2">
      <c r="A773" s="815">
        <f>+SUBTOTAL(3,$B$13:B773)</f>
        <v>381</v>
      </c>
      <c r="B773" s="805" t="s">
        <v>771</v>
      </c>
      <c r="C773" s="805" t="s">
        <v>231</v>
      </c>
      <c r="D773" s="841"/>
      <c r="E773" s="821">
        <v>1</v>
      </c>
      <c r="F773" s="822" t="s">
        <v>2161</v>
      </c>
      <c r="G773" s="821" t="s">
        <v>1779</v>
      </c>
      <c r="H773" s="821" t="s">
        <v>1778</v>
      </c>
      <c r="I773" s="821" t="s">
        <v>439</v>
      </c>
      <c r="J773" s="821" t="s">
        <v>1779</v>
      </c>
      <c r="K773" s="821" t="s">
        <v>1778</v>
      </c>
      <c r="L773" s="821" t="s">
        <v>439</v>
      </c>
      <c r="M773" s="821">
        <v>1</v>
      </c>
      <c r="N773" s="821" t="s">
        <v>1780</v>
      </c>
      <c r="O773" s="821" t="s">
        <v>1781</v>
      </c>
      <c r="P773" s="821">
        <v>1</v>
      </c>
      <c r="Q773" s="821">
        <v>1</v>
      </c>
      <c r="R773" s="821">
        <v>1</v>
      </c>
      <c r="S773" s="821">
        <v>1</v>
      </c>
      <c r="T773" s="821"/>
      <c r="U773" s="805">
        <v>1</v>
      </c>
      <c r="V773" s="805"/>
      <c r="W773" s="805"/>
      <c r="X773" s="805"/>
      <c r="Y773" s="805"/>
      <c r="Z773" s="805"/>
      <c r="AA773" s="821">
        <v>1</v>
      </c>
      <c r="AB773" s="821">
        <f>+VLOOKUP(LEFT(C773,2),$AE$2:$AF$5,2,FALSE)</f>
        <v>4.9029999999999996</v>
      </c>
      <c r="AC773" s="802"/>
      <c r="AD773" s="802"/>
      <c r="AE773" s="802"/>
      <c r="AF773" s="802"/>
      <c r="AG773" s="802"/>
      <c r="AH773" s="802"/>
      <c r="AI773" s="802"/>
      <c r="AJ773" s="802"/>
      <c r="AK773" s="802"/>
      <c r="AL773" s="802"/>
      <c r="AM773" s="802"/>
      <c r="AN773" s="802"/>
      <c r="AO773" s="802"/>
      <c r="AP773" s="802"/>
      <c r="AR773" s="802" t="str">
        <f t="shared" si="548"/>
        <v>DA</v>
      </c>
      <c r="AS773" s="802" t="str">
        <f>+RIGHT(C773,1)</f>
        <v>0</v>
      </c>
      <c r="AT773" s="802" t="str">
        <f t="shared" si="550"/>
        <v>DA+0</v>
      </c>
    </row>
    <row r="774" spans="1:46" x14ac:dyDescent="0.2">
      <c r="A774" s="815"/>
      <c r="B774" s="805"/>
      <c r="C774" s="805"/>
      <c r="D774" s="841">
        <v>410.1</v>
      </c>
      <c r="E774" s="818"/>
      <c r="F774" s="818"/>
      <c r="G774" s="818"/>
      <c r="H774" s="818"/>
      <c r="I774" s="818"/>
      <c r="J774" s="818"/>
      <c r="K774" s="818"/>
      <c r="L774" s="818"/>
      <c r="M774" s="818"/>
      <c r="N774" s="805"/>
      <c r="O774" s="805"/>
      <c r="P774" s="805"/>
      <c r="Q774" s="818"/>
      <c r="R774" s="818"/>
      <c r="S774" s="818"/>
      <c r="T774" s="805">
        <v>1</v>
      </c>
      <c r="U774" s="821"/>
      <c r="V774" s="805"/>
      <c r="W774" s="805"/>
      <c r="X774" s="805"/>
      <c r="Y774" s="805"/>
      <c r="Z774" s="805">
        <f t="shared" ref="Z774" si="578">V774+Y774</f>
        <v>0</v>
      </c>
      <c r="AA774" s="805"/>
      <c r="AB774" s="821"/>
      <c r="AR774" s="802" t="str">
        <f t="shared" si="548"/>
        <v/>
      </c>
    </row>
    <row r="775" spans="1:46" x14ac:dyDescent="0.2">
      <c r="A775" s="815">
        <f>+SUBTOTAL(3,$B$13:B775)</f>
        <v>382</v>
      </c>
      <c r="B775" s="805" t="s">
        <v>772</v>
      </c>
      <c r="C775" s="805" t="s">
        <v>20</v>
      </c>
      <c r="D775" s="841"/>
      <c r="E775" s="821">
        <v>1</v>
      </c>
      <c r="F775" s="822" t="s">
        <v>2162</v>
      </c>
      <c r="G775" s="821" t="s">
        <v>1779</v>
      </c>
      <c r="H775" s="821" t="s">
        <v>1778</v>
      </c>
      <c r="I775" s="821" t="s">
        <v>439</v>
      </c>
      <c r="J775" s="821" t="s">
        <v>1779</v>
      </c>
      <c r="K775" s="821" t="s">
        <v>1778</v>
      </c>
      <c r="L775" s="821" t="s">
        <v>439</v>
      </c>
      <c r="M775" s="821">
        <v>1</v>
      </c>
      <c r="N775" s="821" t="s">
        <v>1780</v>
      </c>
      <c r="O775" s="821" t="s">
        <v>1781</v>
      </c>
      <c r="P775" s="821">
        <v>1</v>
      </c>
      <c r="Q775" s="821">
        <v>1</v>
      </c>
      <c r="R775" s="821">
        <v>1</v>
      </c>
      <c r="S775" s="821">
        <v>1</v>
      </c>
      <c r="T775" s="821"/>
      <c r="U775" s="805">
        <v>1</v>
      </c>
      <c r="V775" s="805"/>
      <c r="W775" s="805"/>
      <c r="X775" s="805"/>
      <c r="Y775" s="805"/>
      <c r="Z775" s="805"/>
      <c r="AA775" s="821">
        <v>1</v>
      </c>
      <c r="AB775" s="821">
        <f>+VLOOKUP(LEFT(C775,2),$AE$2:$AF$5,2,FALSE)</f>
        <v>4.9029999999999996</v>
      </c>
      <c r="AC775" s="802"/>
      <c r="AD775" s="802"/>
      <c r="AE775" s="802"/>
      <c r="AF775" s="802"/>
      <c r="AG775" s="802"/>
      <c r="AH775" s="802"/>
      <c r="AI775" s="802"/>
      <c r="AJ775" s="802"/>
      <c r="AK775" s="802"/>
      <c r="AL775" s="802"/>
      <c r="AM775" s="802"/>
      <c r="AN775" s="802"/>
      <c r="AO775" s="802"/>
      <c r="AP775" s="802"/>
      <c r="AR775" s="802" t="str">
        <f t="shared" si="548"/>
        <v>DA</v>
      </c>
      <c r="AS775" s="802" t="str">
        <f>+RIGHT(C775,1)</f>
        <v>3</v>
      </c>
      <c r="AT775" s="802" t="str">
        <f t="shared" si="550"/>
        <v>DA+3</v>
      </c>
    </row>
    <row r="776" spans="1:46" x14ac:dyDescent="0.2">
      <c r="A776" s="815"/>
      <c r="B776" s="805"/>
      <c r="C776" s="805"/>
      <c r="D776" s="841">
        <v>400.4</v>
      </c>
      <c r="E776" s="818"/>
      <c r="F776" s="818"/>
      <c r="G776" s="818"/>
      <c r="H776" s="818"/>
      <c r="I776" s="818"/>
      <c r="J776" s="818"/>
      <c r="K776" s="818"/>
      <c r="L776" s="818"/>
      <c r="M776" s="818"/>
      <c r="N776" s="805"/>
      <c r="O776" s="805"/>
      <c r="P776" s="805"/>
      <c r="Q776" s="818"/>
      <c r="R776" s="818"/>
      <c r="S776" s="818"/>
      <c r="T776" s="805">
        <v>1</v>
      </c>
      <c r="U776" s="821"/>
      <c r="V776" s="805"/>
      <c r="W776" s="805"/>
      <c r="X776" s="805"/>
      <c r="Y776" s="805"/>
      <c r="Z776" s="805">
        <f t="shared" ref="Z776" si="579">V776+Y776</f>
        <v>0</v>
      </c>
      <c r="AA776" s="805"/>
      <c r="AB776" s="821"/>
      <c r="AR776" s="802" t="str">
        <f t="shared" si="548"/>
        <v/>
      </c>
    </row>
    <row r="777" spans="1:46" x14ac:dyDescent="0.2">
      <c r="A777" s="815">
        <f>+SUBTOTAL(3,$B$13:B777)</f>
        <v>383</v>
      </c>
      <c r="B777" s="805" t="s">
        <v>773</v>
      </c>
      <c r="C777" s="805" t="s">
        <v>231</v>
      </c>
      <c r="D777" s="841"/>
      <c r="E777" s="821">
        <v>1</v>
      </c>
      <c r="F777" s="822" t="s">
        <v>2163</v>
      </c>
      <c r="G777" s="821" t="s">
        <v>1779</v>
      </c>
      <c r="H777" s="821" t="s">
        <v>1778</v>
      </c>
      <c r="I777" s="821" t="s">
        <v>439</v>
      </c>
      <c r="J777" s="821" t="s">
        <v>1779</v>
      </c>
      <c r="K777" s="821" t="s">
        <v>1778</v>
      </c>
      <c r="L777" s="821" t="s">
        <v>439</v>
      </c>
      <c r="M777" s="821">
        <v>1</v>
      </c>
      <c r="N777" s="821" t="s">
        <v>1780</v>
      </c>
      <c r="O777" s="821" t="s">
        <v>1781</v>
      </c>
      <c r="P777" s="821">
        <v>1</v>
      </c>
      <c r="Q777" s="821">
        <v>1</v>
      </c>
      <c r="R777" s="821">
        <v>1</v>
      </c>
      <c r="S777" s="821">
        <v>1</v>
      </c>
      <c r="T777" s="821"/>
      <c r="U777" s="805">
        <v>1</v>
      </c>
      <c r="V777" s="805"/>
      <c r="W777" s="805"/>
      <c r="X777" s="805"/>
      <c r="Y777" s="805"/>
      <c r="Z777" s="805"/>
      <c r="AA777" s="821">
        <v>1</v>
      </c>
      <c r="AB777" s="821">
        <f>+VLOOKUP(LEFT(C777,2),$AE$2:$AF$5,2,FALSE)</f>
        <v>4.9029999999999996</v>
      </c>
      <c r="AC777" s="802"/>
      <c r="AD777" s="802"/>
      <c r="AE777" s="802"/>
      <c r="AF777" s="802"/>
      <c r="AG777" s="802"/>
      <c r="AH777" s="802"/>
      <c r="AI777" s="802"/>
      <c r="AJ777" s="802"/>
      <c r="AK777" s="802"/>
      <c r="AL777" s="802"/>
      <c r="AM777" s="802"/>
      <c r="AN777" s="802"/>
      <c r="AO777" s="802"/>
      <c r="AP777" s="802"/>
      <c r="AR777" s="802" t="str">
        <f t="shared" si="548"/>
        <v>DA</v>
      </c>
      <c r="AS777" s="802" t="str">
        <f>+RIGHT(C777,1)</f>
        <v>0</v>
      </c>
      <c r="AT777" s="802" t="str">
        <f t="shared" si="550"/>
        <v>DA+0</v>
      </c>
    </row>
    <row r="778" spans="1:46" x14ac:dyDescent="0.2">
      <c r="A778" s="815"/>
      <c r="B778" s="805"/>
      <c r="C778" s="805"/>
      <c r="D778" s="841">
        <v>409.2</v>
      </c>
      <c r="E778" s="818"/>
      <c r="F778" s="818"/>
      <c r="G778" s="818"/>
      <c r="H778" s="818"/>
      <c r="I778" s="818"/>
      <c r="J778" s="818"/>
      <c r="K778" s="818"/>
      <c r="L778" s="818"/>
      <c r="M778" s="818"/>
      <c r="N778" s="805"/>
      <c r="O778" s="805"/>
      <c r="P778" s="805"/>
      <c r="Q778" s="818"/>
      <c r="R778" s="818"/>
      <c r="S778" s="818"/>
      <c r="T778" s="805">
        <v>1</v>
      </c>
      <c r="U778" s="821"/>
      <c r="V778" s="805"/>
      <c r="W778" s="805"/>
      <c r="X778" s="805"/>
      <c r="Y778" s="805"/>
      <c r="Z778" s="805">
        <f t="shared" ref="Z778" si="580">V778+Y778</f>
        <v>0</v>
      </c>
      <c r="AA778" s="805"/>
      <c r="AB778" s="821"/>
      <c r="AR778" s="802" t="str">
        <f t="shared" si="548"/>
        <v/>
      </c>
    </row>
    <row r="779" spans="1:46" x14ac:dyDescent="0.2">
      <c r="A779" s="815">
        <f>+SUBTOTAL(3,$B$13:B779)</f>
        <v>384</v>
      </c>
      <c r="B779" s="805" t="s">
        <v>774</v>
      </c>
      <c r="C779" s="805" t="s">
        <v>20</v>
      </c>
      <c r="D779" s="841"/>
      <c r="E779" s="821">
        <v>1</v>
      </c>
      <c r="F779" s="822" t="s">
        <v>2164</v>
      </c>
      <c r="G779" s="821" t="s">
        <v>1779</v>
      </c>
      <c r="H779" s="821" t="s">
        <v>1778</v>
      </c>
      <c r="I779" s="821" t="s">
        <v>439</v>
      </c>
      <c r="J779" s="821" t="s">
        <v>1779</v>
      </c>
      <c r="K779" s="821" t="s">
        <v>1778</v>
      </c>
      <c r="L779" s="821" t="s">
        <v>439</v>
      </c>
      <c r="M779" s="821">
        <v>1</v>
      </c>
      <c r="N779" s="821" t="s">
        <v>1780</v>
      </c>
      <c r="O779" s="821" t="s">
        <v>1781</v>
      </c>
      <c r="P779" s="821">
        <v>1</v>
      </c>
      <c r="Q779" s="821">
        <v>1</v>
      </c>
      <c r="R779" s="821">
        <v>1</v>
      </c>
      <c r="S779" s="821">
        <v>1</v>
      </c>
      <c r="T779" s="821"/>
      <c r="U779" s="805">
        <v>1</v>
      </c>
      <c r="V779" s="805"/>
      <c r="W779" s="805"/>
      <c r="X779" s="805"/>
      <c r="Y779" s="805"/>
      <c r="Z779" s="805"/>
      <c r="AA779" s="821">
        <v>1</v>
      </c>
      <c r="AB779" s="821">
        <f>+VLOOKUP(LEFT(C779,2),$AE$2:$AF$5,2,FALSE)</f>
        <v>4.9029999999999996</v>
      </c>
      <c r="AC779" s="802"/>
      <c r="AD779" s="802"/>
      <c r="AE779" s="802"/>
      <c r="AF779" s="802"/>
      <c r="AG779" s="802"/>
      <c r="AH779" s="802"/>
      <c r="AI779" s="802"/>
      <c r="AJ779" s="802"/>
      <c r="AK779" s="802"/>
      <c r="AL779" s="802"/>
      <c r="AM779" s="802"/>
      <c r="AN779" s="802"/>
      <c r="AO779" s="802"/>
      <c r="AP779" s="802"/>
      <c r="AR779" s="802" t="str">
        <f t="shared" si="548"/>
        <v>DA</v>
      </c>
      <c r="AS779" s="802" t="str">
        <f>+RIGHT(C779,1)</f>
        <v>3</v>
      </c>
      <c r="AT779" s="802" t="str">
        <f t="shared" si="550"/>
        <v>DA+3</v>
      </c>
    </row>
    <row r="780" spans="1:46" x14ac:dyDescent="0.2">
      <c r="A780" s="815"/>
      <c r="B780" s="805"/>
      <c r="C780" s="805"/>
      <c r="D780" s="841">
        <v>401</v>
      </c>
      <c r="E780" s="818"/>
      <c r="F780" s="818"/>
      <c r="G780" s="818"/>
      <c r="H780" s="818"/>
      <c r="I780" s="818"/>
      <c r="J780" s="818"/>
      <c r="K780" s="818"/>
      <c r="L780" s="818"/>
      <c r="M780" s="818"/>
      <c r="N780" s="805"/>
      <c r="O780" s="805"/>
      <c r="P780" s="805"/>
      <c r="Q780" s="818"/>
      <c r="R780" s="818"/>
      <c r="S780" s="818"/>
      <c r="T780" s="805">
        <v>1</v>
      </c>
      <c r="U780" s="821"/>
      <c r="V780" s="805"/>
      <c r="W780" s="805"/>
      <c r="X780" s="805"/>
      <c r="Y780" s="805"/>
      <c r="Z780" s="805">
        <f t="shared" ref="Z780" si="581">V780+Y780</f>
        <v>0</v>
      </c>
      <c r="AA780" s="805"/>
      <c r="AB780" s="821"/>
      <c r="AR780" s="802" t="str">
        <f t="shared" si="548"/>
        <v/>
      </c>
    </row>
    <row r="781" spans="1:46" x14ac:dyDescent="0.2">
      <c r="A781" s="815">
        <f>+SUBTOTAL(3,$B$13:B781)</f>
        <v>385</v>
      </c>
      <c r="B781" s="805" t="s">
        <v>775</v>
      </c>
      <c r="C781" s="805" t="s">
        <v>231</v>
      </c>
      <c r="D781" s="841"/>
      <c r="E781" s="821">
        <v>1</v>
      </c>
      <c r="F781" s="822" t="s">
        <v>2165</v>
      </c>
      <c r="G781" s="821" t="s">
        <v>1779</v>
      </c>
      <c r="H781" s="821" t="s">
        <v>1778</v>
      </c>
      <c r="I781" s="821" t="s">
        <v>439</v>
      </c>
      <c r="J781" s="821" t="s">
        <v>1779</v>
      </c>
      <c r="K781" s="821" t="s">
        <v>1778</v>
      </c>
      <c r="L781" s="821" t="s">
        <v>439</v>
      </c>
      <c r="M781" s="821">
        <v>1</v>
      </c>
      <c r="N781" s="821" t="s">
        <v>1780</v>
      </c>
      <c r="O781" s="821" t="s">
        <v>1781</v>
      </c>
      <c r="P781" s="821">
        <v>1</v>
      </c>
      <c r="Q781" s="821">
        <v>1</v>
      </c>
      <c r="R781" s="821">
        <v>1</v>
      </c>
      <c r="S781" s="821">
        <v>1</v>
      </c>
      <c r="T781" s="821"/>
      <c r="U781" s="805">
        <v>1</v>
      </c>
      <c r="V781" s="805"/>
      <c r="W781" s="805"/>
      <c r="X781" s="805"/>
      <c r="Y781" s="805"/>
      <c r="Z781" s="805"/>
      <c r="AA781" s="821">
        <v>1</v>
      </c>
      <c r="AB781" s="821">
        <f>+VLOOKUP(LEFT(C781,2),$AE$2:$AF$5,2,FALSE)</f>
        <v>4.9029999999999996</v>
      </c>
      <c r="AC781" s="802"/>
      <c r="AD781" s="802"/>
      <c r="AE781" s="802"/>
      <c r="AF781" s="802"/>
      <c r="AG781" s="802"/>
      <c r="AH781" s="802"/>
      <c r="AI781" s="802"/>
      <c r="AJ781" s="802"/>
      <c r="AK781" s="802"/>
      <c r="AL781" s="802"/>
      <c r="AM781" s="802"/>
      <c r="AN781" s="802"/>
      <c r="AO781" s="802"/>
      <c r="AP781" s="802"/>
      <c r="AR781" s="802" t="str">
        <f t="shared" ref="AR781:AR844" si="582">+LEFT(C781,2)</f>
        <v>DA</v>
      </c>
      <c r="AS781" s="802" t="str">
        <f>+RIGHT(C781,1)</f>
        <v>0</v>
      </c>
      <c r="AT781" s="802" t="str">
        <f t="shared" si="550"/>
        <v>DA+0</v>
      </c>
    </row>
    <row r="782" spans="1:46" x14ac:dyDescent="0.2">
      <c r="A782" s="815"/>
      <c r="B782" s="805"/>
      <c r="C782" s="805"/>
      <c r="D782" s="841">
        <v>394.5</v>
      </c>
      <c r="E782" s="818"/>
      <c r="F782" s="818"/>
      <c r="G782" s="818"/>
      <c r="H782" s="818"/>
      <c r="I782" s="818"/>
      <c r="J782" s="818"/>
      <c r="K782" s="818"/>
      <c r="L782" s="818"/>
      <c r="M782" s="818"/>
      <c r="N782" s="805"/>
      <c r="O782" s="805"/>
      <c r="P782" s="805"/>
      <c r="Q782" s="818"/>
      <c r="R782" s="818"/>
      <c r="S782" s="818"/>
      <c r="T782" s="805">
        <v>1</v>
      </c>
      <c r="U782" s="821"/>
      <c r="V782" s="805"/>
      <c r="W782" s="805"/>
      <c r="X782" s="805"/>
      <c r="Y782" s="805"/>
      <c r="Z782" s="805">
        <f t="shared" ref="Z782" si="583">V782+Y782</f>
        <v>0</v>
      </c>
      <c r="AA782" s="805"/>
      <c r="AB782" s="821"/>
      <c r="AR782" s="802" t="str">
        <f t="shared" si="582"/>
        <v/>
      </c>
    </row>
    <row r="783" spans="1:46" x14ac:dyDescent="0.2">
      <c r="A783" s="815">
        <f>+SUBTOTAL(3,$B$13:B783)</f>
        <v>386</v>
      </c>
      <c r="B783" s="805" t="s">
        <v>776</v>
      </c>
      <c r="C783" s="805" t="s">
        <v>20</v>
      </c>
      <c r="D783" s="841"/>
      <c r="E783" s="821">
        <v>1</v>
      </c>
      <c r="F783" s="822" t="s">
        <v>2166</v>
      </c>
      <c r="G783" s="821" t="s">
        <v>1779</v>
      </c>
      <c r="H783" s="821" t="s">
        <v>1778</v>
      </c>
      <c r="I783" s="821" t="s">
        <v>439</v>
      </c>
      <c r="J783" s="821" t="s">
        <v>1779</v>
      </c>
      <c r="K783" s="821" t="s">
        <v>1778</v>
      </c>
      <c r="L783" s="821" t="s">
        <v>439</v>
      </c>
      <c r="M783" s="821">
        <v>1</v>
      </c>
      <c r="N783" s="821" t="s">
        <v>1780</v>
      </c>
      <c r="O783" s="821" t="s">
        <v>1781</v>
      </c>
      <c r="P783" s="821">
        <v>1</v>
      </c>
      <c r="Q783" s="821">
        <v>1</v>
      </c>
      <c r="R783" s="821">
        <v>1</v>
      </c>
      <c r="S783" s="821">
        <v>1</v>
      </c>
      <c r="T783" s="821"/>
      <c r="U783" s="805">
        <v>1</v>
      </c>
      <c r="V783" s="805"/>
      <c r="W783" s="805"/>
      <c r="X783" s="805"/>
      <c r="Y783" s="805"/>
      <c r="Z783" s="805"/>
      <c r="AA783" s="821">
        <v>1</v>
      </c>
      <c r="AB783" s="821">
        <f>+VLOOKUP(LEFT(C783,2),$AE$2:$AF$5,2,FALSE)</f>
        <v>4.9029999999999996</v>
      </c>
      <c r="AC783" s="802"/>
      <c r="AD783" s="802"/>
      <c r="AE783" s="802"/>
      <c r="AF783" s="802"/>
      <c r="AG783" s="802"/>
      <c r="AH783" s="802"/>
      <c r="AI783" s="802"/>
      <c r="AJ783" s="802"/>
      <c r="AK783" s="802"/>
      <c r="AL783" s="802"/>
      <c r="AM783" s="802"/>
      <c r="AN783" s="802"/>
      <c r="AO783" s="802"/>
      <c r="AP783" s="802"/>
      <c r="AR783" s="802" t="str">
        <f t="shared" si="582"/>
        <v>DA</v>
      </c>
      <c r="AS783" s="802" t="str">
        <f>+RIGHT(C783,1)</f>
        <v>3</v>
      </c>
      <c r="AT783" s="802" t="str">
        <f t="shared" ref="AT783:AT845" si="584">+CONCATENATE(AR783,"+",AS783)</f>
        <v>DA+3</v>
      </c>
    </row>
    <row r="784" spans="1:46" x14ac:dyDescent="0.2">
      <c r="A784" s="815"/>
      <c r="B784" s="805"/>
      <c r="C784" s="805"/>
      <c r="D784" s="841">
        <v>397.9</v>
      </c>
      <c r="E784" s="818"/>
      <c r="F784" s="818"/>
      <c r="G784" s="818"/>
      <c r="H784" s="818"/>
      <c r="I784" s="818"/>
      <c r="J784" s="818"/>
      <c r="K784" s="818"/>
      <c r="L784" s="818"/>
      <c r="M784" s="818"/>
      <c r="N784" s="805"/>
      <c r="O784" s="805"/>
      <c r="P784" s="805"/>
      <c r="Q784" s="818"/>
      <c r="R784" s="818"/>
      <c r="S784" s="818"/>
      <c r="T784" s="805">
        <v>1</v>
      </c>
      <c r="U784" s="821"/>
      <c r="V784" s="805"/>
      <c r="W784" s="805"/>
      <c r="X784" s="805"/>
      <c r="Y784" s="805"/>
      <c r="Z784" s="805">
        <f t="shared" ref="Z784" si="585">V784+Y784</f>
        <v>0</v>
      </c>
      <c r="AA784" s="805"/>
      <c r="AB784" s="821"/>
      <c r="AR784" s="802" t="str">
        <f t="shared" si="582"/>
        <v/>
      </c>
    </row>
    <row r="785" spans="1:46" x14ac:dyDescent="0.2">
      <c r="A785" s="815">
        <f>+SUBTOTAL(3,$B$13:B785)</f>
        <v>387</v>
      </c>
      <c r="B785" s="805" t="s">
        <v>98</v>
      </c>
      <c r="C785" s="805" t="s">
        <v>245</v>
      </c>
      <c r="D785" s="841"/>
      <c r="E785" s="821">
        <v>1</v>
      </c>
      <c r="F785" s="822" t="s">
        <v>2167</v>
      </c>
      <c r="G785" s="821" t="s">
        <v>1779</v>
      </c>
      <c r="H785" s="821" t="s">
        <v>1778</v>
      </c>
      <c r="I785" s="821" t="s">
        <v>439</v>
      </c>
      <c r="J785" s="821" t="s">
        <v>1779</v>
      </c>
      <c r="K785" s="821" t="s">
        <v>1778</v>
      </c>
      <c r="L785" s="821" t="s">
        <v>439</v>
      </c>
      <c r="M785" s="821">
        <v>1</v>
      </c>
      <c r="N785" s="821" t="s">
        <v>1780</v>
      </c>
      <c r="O785" s="821" t="s">
        <v>1781</v>
      </c>
      <c r="P785" s="821">
        <v>1</v>
      </c>
      <c r="Q785" s="821">
        <v>1</v>
      </c>
      <c r="R785" s="821">
        <v>1</v>
      </c>
      <c r="S785" s="818"/>
      <c r="T785" s="821"/>
      <c r="U785" s="805">
        <v>1</v>
      </c>
      <c r="V785" s="805"/>
      <c r="W785" s="805"/>
      <c r="X785" s="805"/>
      <c r="Y785" s="805"/>
      <c r="Z785" s="805"/>
      <c r="AA785" s="821">
        <v>1</v>
      </c>
      <c r="AB785" s="821">
        <f>+VLOOKUP(LEFT(C785,2),$AE$2:$AF$5,2,FALSE)</f>
        <v>7.3659999999999997</v>
      </c>
      <c r="AR785" s="802" t="str">
        <f t="shared" si="582"/>
        <v>DB</v>
      </c>
      <c r="AS785" s="802" t="str">
        <f>+RIGHT(C785,1)</f>
        <v>0</v>
      </c>
      <c r="AT785" s="802" t="str">
        <f t="shared" si="584"/>
        <v>DB+0</v>
      </c>
    </row>
    <row r="786" spans="1:46" x14ac:dyDescent="0.2">
      <c r="A786" s="815"/>
      <c r="B786" s="805"/>
      <c r="C786" s="805"/>
      <c r="D786" s="841">
        <v>405.7</v>
      </c>
      <c r="E786" s="818"/>
      <c r="F786" s="818"/>
      <c r="G786" s="818"/>
      <c r="H786" s="818"/>
      <c r="I786" s="818"/>
      <c r="J786" s="818"/>
      <c r="K786" s="818"/>
      <c r="L786" s="818"/>
      <c r="M786" s="818"/>
      <c r="N786" s="805"/>
      <c r="O786" s="805"/>
      <c r="P786" s="805"/>
      <c r="Q786" s="818"/>
      <c r="R786" s="818"/>
      <c r="S786" s="818"/>
      <c r="T786" s="805">
        <v>1</v>
      </c>
      <c r="U786" s="821"/>
      <c r="V786" s="805"/>
      <c r="W786" s="805"/>
      <c r="X786" s="805"/>
      <c r="Y786" s="805"/>
      <c r="Z786" s="805">
        <f t="shared" ref="Z786" si="586">V786+Y786</f>
        <v>0</v>
      </c>
      <c r="AA786" s="805"/>
      <c r="AB786" s="821"/>
      <c r="AR786" s="802" t="str">
        <f t="shared" si="582"/>
        <v/>
      </c>
    </row>
    <row r="787" spans="1:46" x14ac:dyDescent="0.2">
      <c r="A787" s="815">
        <f>+SUBTOTAL(3,$B$13:B787)</f>
        <v>388</v>
      </c>
      <c r="B787" s="805" t="s">
        <v>777</v>
      </c>
      <c r="C787" s="805" t="s">
        <v>232</v>
      </c>
      <c r="D787" s="841"/>
      <c r="E787" s="821">
        <v>1</v>
      </c>
      <c r="F787" s="822" t="s">
        <v>2168</v>
      </c>
      <c r="G787" s="821" t="s">
        <v>1779</v>
      </c>
      <c r="H787" s="821" t="s">
        <v>1778</v>
      </c>
      <c r="I787" s="821" t="s">
        <v>439</v>
      </c>
      <c r="J787" s="821" t="s">
        <v>1779</v>
      </c>
      <c r="K787" s="821" t="s">
        <v>1778</v>
      </c>
      <c r="L787" s="821" t="s">
        <v>439</v>
      </c>
      <c r="M787" s="821">
        <v>1</v>
      </c>
      <c r="N787" s="821" t="s">
        <v>1780</v>
      </c>
      <c r="O787" s="821" t="s">
        <v>1781</v>
      </c>
      <c r="P787" s="821">
        <v>1</v>
      </c>
      <c r="Q787" s="821">
        <v>1</v>
      </c>
      <c r="R787" s="821">
        <v>1</v>
      </c>
      <c r="S787" s="821">
        <v>1</v>
      </c>
      <c r="T787" s="821"/>
      <c r="U787" s="805">
        <v>1</v>
      </c>
      <c r="V787" s="805"/>
      <c r="W787" s="805"/>
      <c r="X787" s="805"/>
      <c r="Y787" s="805"/>
      <c r="Z787" s="805"/>
      <c r="AA787" s="821">
        <v>1</v>
      </c>
      <c r="AB787" s="821">
        <f>+VLOOKUP(LEFT(C787,2),$AE$2:$AF$5,2,FALSE)</f>
        <v>4.9029999999999996</v>
      </c>
      <c r="AC787" s="802"/>
      <c r="AD787" s="802"/>
      <c r="AE787" s="802"/>
      <c r="AF787" s="802"/>
      <c r="AG787" s="802"/>
      <c r="AH787" s="802"/>
      <c r="AI787" s="802"/>
      <c r="AJ787" s="802"/>
      <c r="AK787" s="802"/>
      <c r="AL787" s="802"/>
      <c r="AM787" s="802"/>
      <c r="AN787" s="802"/>
      <c r="AO787" s="802"/>
      <c r="AP787" s="802"/>
      <c r="AR787" s="802" t="str">
        <f t="shared" si="582"/>
        <v>DA</v>
      </c>
      <c r="AS787" s="802" t="str">
        <f>+RIGHT(C787,1)</f>
        <v>6</v>
      </c>
      <c r="AT787" s="802" t="str">
        <f t="shared" si="584"/>
        <v>DA+6</v>
      </c>
    </row>
    <row r="788" spans="1:46" x14ac:dyDescent="0.2">
      <c r="A788" s="815"/>
      <c r="B788" s="805"/>
      <c r="C788" s="805"/>
      <c r="D788" s="841">
        <v>433.2</v>
      </c>
      <c r="E788" s="818"/>
      <c r="F788" s="818"/>
      <c r="G788" s="818"/>
      <c r="H788" s="818"/>
      <c r="I788" s="818"/>
      <c r="J788" s="818"/>
      <c r="K788" s="818"/>
      <c r="L788" s="818"/>
      <c r="M788" s="818"/>
      <c r="N788" s="805"/>
      <c r="O788" s="805"/>
      <c r="P788" s="805"/>
      <c r="Q788" s="818"/>
      <c r="R788" s="818"/>
      <c r="S788" s="818"/>
      <c r="T788" s="805">
        <v>1</v>
      </c>
      <c r="U788" s="821"/>
      <c r="V788" s="805"/>
      <c r="W788" s="805"/>
      <c r="X788" s="805"/>
      <c r="Y788" s="805"/>
      <c r="Z788" s="805">
        <f t="shared" ref="Z788" si="587">V788+Y788</f>
        <v>0</v>
      </c>
      <c r="AA788" s="805"/>
      <c r="AB788" s="821"/>
      <c r="AR788" s="802" t="str">
        <f t="shared" si="582"/>
        <v/>
      </c>
    </row>
    <row r="789" spans="1:46" x14ac:dyDescent="0.2">
      <c r="A789" s="815">
        <f>+SUBTOTAL(3,$B$13:B789)</f>
        <v>389</v>
      </c>
      <c r="B789" s="805" t="s">
        <v>778</v>
      </c>
      <c r="C789" s="805" t="s">
        <v>232</v>
      </c>
      <c r="D789" s="841"/>
      <c r="E789" s="821">
        <v>1</v>
      </c>
      <c r="F789" s="822" t="s">
        <v>2169</v>
      </c>
      <c r="G789" s="821" t="s">
        <v>1779</v>
      </c>
      <c r="H789" s="821" t="s">
        <v>1778</v>
      </c>
      <c r="I789" s="821" t="s">
        <v>439</v>
      </c>
      <c r="J789" s="821" t="s">
        <v>1779</v>
      </c>
      <c r="K789" s="821" t="s">
        <v>1778</v>
      </c>
      <c r="L789" s="821" t="s">
        <v>439</v>
      </c>
      <c r="M789" s="821">
        <v>1</v>
      </c>
      <c r="N789" s="821" t="s">
        <v>1780</v>
      </c>
      <c r="O789" s="821" t="s">
        <v>1781</v>
      </c>
      <c r="P789" s="821">
        <v>1</v>
      </c>
      <c r="Q789" s="821">
        <v>1</v>
      </c>
      <c r="R789" s="821">
        <v>1</v>
      </c>
      <c r="S789" s="821">
        <v>1</v>
      </c>
      <c r="T789" s="821"/>
      <c r="U789" s="805">
        <v>1</v>
      </c>
      <c r="V789" s="805"/>
      <c r="W789" s="805"/>
      <c r="X789" s="805"/>
      <c r="Y789" s="805"/>
      <c r="Z789" s="805"/>
      <c r="AA789" s="821">
        <v>1</v>
      </c>
      <c r="AB789" s="821">
        <f>+VLOOKUP(LEFT(C789,2),$AE$2:$AF$5,2,FALSE)</f>
        <v>4.9029999999999996</v>
      </c>
      <c r="AC789" s="802"/>
      <c r="AD789" s="802"/>
      <c r="AE789" s="802"/>
      <c r="AF789" s="802"/>
      <c r="AG789" s="802"/>
      <c r="AH789" s="802"/>
      <c r="AI789" s="802"/>
      <c r="AJ789" s="802"/>
      <c r="AK789" s="802"/>
      <c r="AL789" s="802"/>
      <c r="AM789" s="802"/>
      <c r="AN789" s="802"/>
      <c r="AO789" s="802"/>
      <c r="AP789" s="802"/>
      <c r="AR789" s="802" t="str">
        <f t="shared" si="582"/>
        <v>DA</v>
      </c>
      <c r="AS789" s="802" t="str">
        <f>+RIGHT(C789,1)</f>
        <v>6</v>
      </c>
      <c r="AT789" s="802" t="str">
        <f t="shared" si="584"/>
        <v>DA+6</v>
      </c>
    </row>
    <row r="790" spans="1:46" x14ac:dyDescent="0.2">
      <c r="A790" s="815"/>
      <c r="B790" s="805"/>
      <c r="C790" s="805"/>
      <c r="D790" s="841">
        <v>400.9</v>
      </c>
      <c r="E790" s="818"/>
      <c r="F790" s="818"/>
      <c r="G790" s="818"/>
      <c r="H790" s="818"/>
      <c r="I790" s="818"/>
      <c r="J790" s="818"/>
      <c r="K790" s="818"/>
      <c r="L790" s="818"/>
      <c r="M790" s="818"/>
      <c r="N790" s="805"/>
      <c r="O790" s="805"/>
      <c r="P790" s="805"/>
      <c r="Q790" s="818"/>
      <c r="R790" s="818"/>
      <c r="S790" s="818"/>
      <c r="T790" s="805">
        <v>1</v>
      </c>
      <c r="U790" s="821"/>
      <c r="V790" s="805"/>
      <c r="W790" s="805"/>
      <c r="X790" s="805"/>
      <c r="Y790" s="805"/>
      <c r="Z790" s="805">
        <f t="shared" ref="Z790" si="588">V790+Y790</f>
        <v>0</v>
      </c>
      <c r="AA790" s="805"/>
      <c r="AB790" s="821"/>
      <c r="AR790" s="802" t="str">
        <f t="shared" si="582"/>
        <v/>
      </c>
    </row>
    <row r="791" spans="1:46" x14ac:dyDescent="0.2">
      <c r="A791" s="815">
        <f>+SUBTOTAL(3,$B$13:B791)</f>
        <v>390</v>
      </c>
      <c r="B791" s="805" t="s">
        <v>779</v>
      </c>
      <c r="C791" s="805" t="s">
        <v>232</v>
      </c>
      <c r="D791" s="841"/>
      <c r="E791" s="821">
        <v>1</v>
      </c>
      <c r="F791" s="822" t="s">
        <v>2170</v>
      </c>
      <c r="G791" s="821" t="s">
        <v>1779</v>
      </c>
      <c r="H791" s="821" t="s">
        <v>1778</v>
      </c>
      <c r="I791" s="821" t="s">
        <v>439</v>
      </c>
      <c r="J791" s="821" t="s">
        <v>1779</v>
      </c>
      <c r="K791" s="821" t="s">
        <v>1778</v>
      </c>
      <c r="L791" s="821" t="s">
        <v>439</v>
      </c>
      <c r="M791" s="821">
        <v>1</v>
      </c>
      <c r="N791" s="821" t="s">
        <v>1780</v>
      </c>
      <c r="O791" s="821" t="s">
        <v>1781</v>
      </c>
      <c r="P791" s="821">
        <v>1</v>
      </c>
      <c r="Q791" s="821">
        <v>1</v>
      </c>
      <c r="R791" s="821">
        <v>1</v>
      </c>
      <c r="S791" s="821">
        <v>1</v>
      </c>
      <c r="T791" s="821"/>
      <c r="U791" s="805">
        <v>1</v>
      </c>
      <c r="V791" s="805"/>
      <c r="W791" s="805"/>
      <c r="X791" s="805"/>
      <c r="Y791" s="805"/>
      <c r="Z791" s="805"/>
      <c r="AA791" s="821">
        <v>1</v>
      </c>
      <c r="AB791" s="821">
        <f>+VLOOKUP(LEFT(C791,2),$AE$2:$AF$5,2,FALSE)</f>
        <v>4.9029999999999996</v>
      </c>
      <c r="AC791" s="802"/>
      <c r="AD791" s="802"/>
      <c r="AE791" s="802"/>
      <c r="AF791" s="802"/>
      <c r="AG791" s="802"/>
      <c r="AH791" s="802"/>
      <c r="AI791" s="802"/>
      <c r="AJ791" s="802"/>
      <c r="AK791" s="802"/>
      <c r="AL791" s="802"/>
      <c r="AM791" s="802"/>
      <c r="AN791" s="802"/>
      <c r="AO791" s="802"/>
      <c r="AP791" s="802"/>
      <c r="AR791" s="802" t="str">
        <f t="shared" si="582"/>
        <v>DA</v>
      </c>
      <c r="AS791" s="802" t="str">
        <f>+RIGHT(C791,1)</f>
        <v>6</v>
      </c>
      <c r="AT791" s="802" t="str">
        <f t="shared" si="584"/>
        <v>DA+6</v>
      </c>
    </row>
    <row r="792" spans="1:46" x14ac:dyDescent="0.2">
      <c r="A792" s="815"/>
      <c r="B792" s="805"/>
      <c r="C792" s="805"/>
      <c r="D792" s="841">
        <v>427</v>
      </c>
      <c r="E792" s="818"/>
      <c r="F792" s="818"/>
      <c r="G792" s="818"/>
      <c r="H792" s="818"/>
      <c r="I792" s="818"/>
      <c r="J792" s="818"/>
      <c r="K792" s="818"/>
      <c r="L792" s="818"/>
      <c r="M792" s="818"/>
      <c r="N792" s="805"/>
      <c r="O792" s="805"/>
      <c r="P792" s="805"/>
      <c r="Q792" s="818"/>
      <c r="R792" s="818"/>
      <c r="S792" s="818"/>
      <c r="T792" s="805">
        <v>1</v>
      </c>
      <c r="U792" s="821"/>
      <c r="V792" s="805"/>
      <c r="W792" s="805"/>
      <c r="X792" s="805"/>
      <c r="Y792" s="805"/>
      <c r="Z792" s="805">
        <f t="shared" ref="Z792" si="589">V792+Y792</f>
        <v>0</v>
      </c>
      <c r="AA792" s="805"/>
      <c r="AB792" s="821"/>
      <c r="AR792" s="802" t="str">
        <f t="shared" si="582"/>
        <v/>
      </c>
    </row>
    <row r="793" spans="1:46" x14ac:dyDescent="0.2">
      <c r="A793" s="815">
        <f>+SUBTOTAL(3,$B$13:B793)</f>
        <v>391</v>
      </c>
      <c r="B793" s="805" t="s">
        <v>780</v>
      </c>
      <c r="C793" s="805" t="s">
        <v>20</v>
      </c>
      <c r="D793" s="841"/>
      <c r="E793" s="821">
        <v>1</v>
      </c>
      <c r="F793" s="822" t="s">
        <v>2171</v>
      </c>
      <c r="G793" s="821" t="s">
        <v>1779</v>
      </c>
      <c r="H793" s="821" t="s">
        <v>1778</v>
      </c>
      <c r="I793" s="821" t="s">
        <v>439</v>
      </c>
      <c r="J793" s="821" t="s">
        <v>1779</v>
      </c>
      <c r="K793" s="821" t="s">
        <v>1778</v>
      </c>
      <c r="L793" s="821" t="s">
        <v>439</v>
      </c>
      <c r="M793" s="821">
        <v>1</v>
      </c>
      <c r="N793" s="821" t="s">
        <v>1780</v>
      </c>
      <c r="O793" s="821" t="s">
        <v>1781</v>
      </c>
      <c r="P793" s="821">
        <v>1</v>
      </c>
      <c r="Q793" s="821">
        <v>1</v>
      </c>
      <c r="R793" s="821">
        <v>1</v>
      </c>
      <c r="S793" s="821">
        <v>1</v>
      </c>
      <c r="T793" s="821"/>
      <c r="U793" s="805">
        <v>1</v>
      </c>
      <c r="V793" s="805"/>
      <c r="W793" s="805"/>
      <c r="X793" s="805"/>
      <c r="Y793" s="805"/>
      <c r="Z793" s="805"/>
      <c r="AA793" s="821">
        <v>1</v>
      </c>
      <c r="AB793" s="821">
        <f>+VLOOKUP(LEFT(C793,2),$AE$2:$AF$5,2,FALSE)</f>
        <v>4.9029999999999996</v>
      </c>
      <c r="AC793" s="802"/>
      <c r="AD793" s="802"/>
      <c r="AE793" s="802"/>
      <c r="AF793" s="802"/>
      <c r="AG793" s="802"/>
      <c r="AH793" s="802"/>
      <c r="AI793" s="802"/>
      <c r="AJ793" s="802"/>
      <c r="AK793" s="802"/>
      <c r="AL793" s="802"/>
      <c r="AM793" s="802"/>
      <c r="AN793" s="802"/>
      <c r="AO793" s="802"/>
      <c r="AP793" s="802"/>
      <c r="AR793" s="802" t="str">
        <f t="shared" si="582"/>
        <v>DA</v>
      </c>
      <c r="AS793" s="802" t="str">
        <f>+RIGHT(C793,1)</f>
        <v>3</v>
      </c>
      <c r="AT793" s="802" t="str">
        <f t="shared" si="584"/>
        <v>DA+3</v>
      </c>
    </row>
    <row r="794" spans="1:46" x14ac:dyDescent="0.2">
      <c r="A794" s="815"/>
      <c r="B794" s="805"/>
      <c r="C794" s="805"/>
      <c r="D794" s="841">
        <v>413.9</v>
      </c>
      <c r="E794" s="818"/>
      <c r="F794" s="818"/>
      <c r="G794" s="818"/>
      <c r="H794" s="818"/>
      <c r="I794" s="818"/>
      <c r="J794" s="818"/>
      <c r="K794" s="818"/>
      <c r="L794" s="818"/>
      <c r="M794" s="818"/>
      <c r="N794" s="805"/>
      <c r="O794" s="805"/>
      <c r="P794" s="805"/>
      <c r="Q794" s="818"/>
      <c r="R794" s="818"/>
      <c r="S794" s="818"/>
      <c r="T794" s="805">
        <v>1</v>
      </c>
      <c r="U794" s="821"/>
      <c r="V794" s="805"/>
      <c r="W794" s="805"/>
      <c r="X794" s="805"/>
      <c r="Y794" s="805"/>
      <c r="Z794" s="805">
        <f t="shared" ref="Z794" si="590">V794+Y794</f>
        <v>0</v>
      </c>
      <c r="AA794" s="805"/>
      <c r="AB794" s="821"/>
      <c r="AR794" s="802" t="str">
        <f t="shared" si="582"/>
        <v/>
      </c>
    </row>
    <row r="795" spans="1:46" x14ac:dyDescent="0.2">
      <c r="A795" s="815">
        <f>+SUBTOTAL(3,$B$13:B795)</f>
        <v>392</v>
      </c>
      <c r="B795" s="805" t="s">
        <v>781</v>
      </c>
      <c r="C795" s="805" t="s">
        <v>20</v>
      </c>
      <c r="D795" s="841"/>
      <c r="E795" s="821">
        <v>1</v>
      </c>
      <c r="F795" s="822" t="s">
        <v>2172</v>
      </c>
      <c r="G795" s="821" t="s">
        <v>1779</v>
      </c>
      <c r="H795" s="821" t="s">
        <v>1778</v>
      </c>
      <c r="I795" s="821" t="s">
        <v>439</v>
      </c>
      <c r="J795" s="821" t="s">
        <v>1779</v>
      </c>
      <c r="K795" s="821" t="s">
        <v>1778</v>
      </c>
      <c r="L795" s="821" t="s">
        <v>439</v>
      </c>
      <c r="M795" s="821">
        <v>1</v>
      </c>
      <c r="N795" s="821" t="s">
        <v>1780</v>
      </c>
      <c r="O795" s="821" t="s">
        <v>1781</v>
      </c>
      <c r="P795" s="821">
        <v>1</v>
      </c>
      <c r="Q795" s="821">
        <v>1</v>
      </c>
      <c r="R795" s="821">
        <v>1</v>
      </c>
      <c r="S795" s="821">
        <v>1</v>
      </c>
      <c r="T795" s="821"/>
      <c r="U795" s="805">
        <v>1</v>
      </c>
      <c r="V795" s="805"/>
      <c r="W795" s="805"/>
      <c r="X795" s="805"/>
      <c r="Y795" s="805"/>
      <c r="Z795" s="805"/>
      <c r="AA795" s="821">
        <v>1</v>
      </c>
      <c r="AB795" s="821">
        <f>+VLOOKUP(LEFT(C795,2),$AE$2:$AF$5,2,FALSE)</f>
        <v>4.9029999999999996</v>
      </c>
      <c r="AC795" s="802"/>
      <c r="AD795" s="802"/>
      <c r="AE795" s="802"/>
      <c r="AF795" s="802"/>
      <c r="AG795" s="802"/>
      <c r="AH795" s="802"/>
      <c r="AI795" s="802"/>
      <c r="AJ795" s="802"/>
      <c r="AK795" s="802"/>
      <c r="AL795" s="802"/>
      <c r="AM795" s="802"/>
      <c r="AN795" s="802"/>
      <c r="AO795" s="802"/>
      <c r="AP795" s="802"/>
      <c r="AR795" s="802" t="str">
        <f t="shared" si="582"/>
        <v>DA</v>
      </c>
      <c r="AS795" s="802" t="str">
        <f>+RIGHT(C795,1)</f>
        <v>3</v>
      </c>
      <c r="AT795" s="802" t="str">
        <f t="shared" si="584"/>
        <v>DA+3</v>
      </c>
    </row>
    <row r="796" spans="1:46" x14ac:dyDescent="0.2">
      <c r="A796" s="815"/>
      <c r="B796" s="805"/>
      <c r="C796" s="805"/>
      <c r="D796" s="841">
        <v>426.4</v>
      </c>
      <c r="E796" s="818"/>
      <c r="F796" s="818"/>
      <c r="G796" s="818"/>
      <c r="H796" s="818"/>
      <c r="I796" s="818"/>
      <c r="J796" s="818"/>
      <c r="K796" s="818"/>
      <c r="L796" s="818"/>
      <c r="M796" s="818"/>
      <c r="N796" s="805"/>
      <c r="O796" s="805"/>
      <c r="P796" s="805"/>
      <c r="Q796" s="818"/>
      <c r="R796" s="818"/>
      <c r="S796" s="818"/>
      <c r="T796" s="805">
        <v>1</v>
      </c>
      <c r="U796" s="821"/>
      <c r="V796" s="805"/>
      <c r="W796" s="805"/>
      <c r="X796" s="805"/>
      <c r="Y796" s="805"/>
      <c r="Z796" s="805">
        <f t="shared" ref="Z796" si="591">V796+Y796</f>
        <v>0</v>
      </c>
      <c r="AA796" s="805"/>
      <c r="AB796" s="821"/>
      <c r="AR796" s="802" t="str">
        <f t="shared" si="582"/>
        <v/>
      </c>
    </row>
    <row r="797" spans="1:46" x14ac:dyDescent="0.2">
      <c r="A797" s="815">
        <f>+SUBTOTAL(3,$B$13:B797)</f>
        <v>393</v>
      </c>
      <c r="B797" s="805" t="s">
        <v>782</v>
      </c>
      <c r="C797" s="805" t="s">
        <v>20</v>
      </c>
      <c r="D797" s="841"/>
      <c r="E797" s="821">
        <v>1</v>
      </c>
      <c r="F797" s="822" t="s">
        <v>2173</v>
      </c>
      <c r="G797" s="821" t="s">
        <v>1779</v>
      </c>
      <c r="H797" s="821" t="s">
        <v>1778</v>
      </c>
      <c r="I797" s="821" t="s">
        <v>439</v>
      </c>
      <c r="J797" s="821" t="s">
        <v>1779</v>
      </c>
      <c r="K797" s="821" t="s">
        <v>1778</v>
      </c>
      <c r="L797" s="821" t="s">
        <v>439</v>
      </c>
      <c r="M797" s="821">
        <v>1</v>
      </c>
      <c r="N797" s="821" t="s">
        <v>1780</v>
      </c>
      <c r="O797" s="821" t="s">
        <v>1781</v>
      </c>
      <c r="P797" s="821">
        <v>1</v>
      </c>
      <c r="Q797" s="821">
        <v>1</v>
      </c>
      <c r="R797" s="821">
        <v>1</v>
      </c>
      <c r="S797" s="821">
        <v>1</v>
      </c>
      <c r="T797" s="821"/>
      <c r="U797" s="805">
        <v>1</v>
      </c>
      <c r="V797" s="805"/>
      <c r="W797" s="805"/>
      <c r="X797" s="805"/>
      <c r="Y797" s="805"/>
      <c r="Z797" s="805"/>
      <c r="AA797" s="821">
        <v>1</v>
      </c>
      <c r="AB797" s="821">
        <f>+VLOOKUP(LEFT(C797,2),$AE$2:$AF$5,2,FALSE)</f>
        <v>4.9029999999999996</v>
      </c>
      <c r="AC797" s="802"/>
      <c r="AD797" s="802"/>
      <c r="AE797" s="802"/>
      <c r="AF797" s="802"/>
      <c r="AG797" s="802"/>
      <c r="AH797" s="802"/>
      <c r="AI797" s="802"/>
      <c r="AJ797" s="802"/>
      <c r="AK797" s="802"/>
      <c r="AL797" s="802"/>
      <c r="AM797" s="802"/>
      <c r="AN797" s="802"/>
      <c r="AO797" s="802"/>
      <c r="AP797" s="802"/>
      <c r="AR797" s="802" t="str">
        <f t="shared" si="582"/>
        <v>DA</v>
      </c>
      <c r="AS797" s="802" t="str">
        <f>+RIGHT(C797,1)</f>
        <v>3</v>
      </c>
      <c r="AT797" s="802" t="str">
        <f t="shared" si="584"/>
        <v>DA+3</v>
      </c>
    </row>
    <row r="798" spans="1:46" x14ac:dyDescent="0.2">
      <c r="A798" s="815"/>
      <c r="B798" s="805"/>
      <c r="C798" s="805"/>
      <c r="D798" s="841">
        <v>411.5</v>
      </c>
      <c r="E798" s="818"/>
      <c r="F798" s="818"/>
      <c r="G798" s="818"/>
      <c r="H798" s="818"/>
      <c r="I798" s="818"/>
      <c r="J798" s="818"/>
      <c r="K798" s="818"/>
      <c r="L798" s="818"/>
      <c r="M798" s="818"/>
      <c r="N798" s="805"/>
      <c r="O798" s="805"/>
      <c r="P798" s="805"/>
      <c r="Q798" s="818"/>
      <c r="R798" s="818"/>
      <c r="S798" s="818"/>
      <c r="T798" s="805">
        <v>1</v>
      </c>
      <c r="U798" s="821"/>
      <c r="V798" s="805"/>
      <c r="W798" s="805"/>
      <c r="X798" s="805"/>
      <c r="Y798" s="805"/>
      <c r="Z798" s="805">
        <f t="shared" ref="Z798" si="592">V798+Y798</f>
        <v>0</v>
      </c>
      <c r="AA798" s="805"/>
      <c r="AB798" s="821"/>
      <c r="AR798" s="802" t="str">
        <f t="shared" si="582"/>
        <v/>
      </c>
    </row>
    <row r="799" spans="1:46" x14ac:dyDescent="0.2">
      <c r="A799" s="815">
        <f>+SUBTOTAL(3,$B$13:B799)</f>
        <v>394</v>
      </c>
      <c r="B799" s="805" t="s">
        <v>783</v>
      </c>
      <c r="C799" s="805" t="s">
        <v>233</v>
      </c>
      <c r="D799" s="841"/>
      <c r="E799" s="821">
        <v>1</v>
      </c>
      <c r="F799" s="822" t="s">
        <v>2174</v>
      </c>
      <c r="G799" s="821" t="s">
        <v>1779</v>
      </c>
      <c r="H799" s="821" t="s">
        <v>1778</v>
      </c>
      <c r="I799" s="821" t="s">
        <v>439</v>
      </c>
      <c r="J799" s="821" t="s">
        <v>1779</v>
      </c>
      <c r="K799" s="821" t="s">
        <v>1778</v>
      </c>
      <c r="L799" s="821" t="s">
        <v>439</v>
      </c>
      <c r="M799" s="821">
        <v>1</v>
      </c>
      <c r="N799" s="821" t="s">
        <v>1780</v>
      </c>
      <c r="O799" s="821" t="s">
        <v>1781</v>
      </c>
      <c r="P799" s="821">
        <v>1</v>
      </c>
      <c r="Q799" s="821">
        <v>1</v>
      </c>
      <c r="R799" s="821">
        <v>1</v>
      </c>
      <c r="S799" s="821">
        <v>1</v>
      </c>
      <c r="T799" s="821"/>
      <c r="U799" s="805">
        <v>1</v>
      </c>
      <c r="V799" s="805"/>
      <c r="W799" s="805"/>
      <c r="X799" s="805"/>
      <c r="Y799" s="805"/>
      <c r="Z799" s="805"/>
      <c r="AA799" s="821">
        <v>1</v>
      </c>
      <c r="AB799" s="821">
        <f>+VLOOKUP(LEFT(C799,2),$AE$2:$AF$5,2,FALSE)</f>
        <v>4.9029999999999996</v>
      </c>
      <c r="AC799" s="802"/>
      <c r="AD799" s="802"/>
      <c r="AE799" s="802"/>
      <c r="AF799" s="802"/>
      <c r="AG799" s="802"/>
      <c r="AH799" s="802"/>
      <c r="AI799" s="802"/>
      <c r="AJ799" s="802"/>
      <c r="AK799" s="802"/>
      <c r="AL799" s="802"/>
      <c r="AM799" s="802"/>
      <c r="AN799" s="802"/>
      <c r="AO799" s="802"/>
      <c r="AP799" s="802"/>
      <c r="AR799" s="802" t="str">
        <f t="shared" si="582"/>
        <v>DA</v>
      </c>
      <c r="AS799" s="802" t="str">
        <f>+RIGHT(C799,1)</f>
        <v>9</v>
      </c>
      <c r="AT799" s="802" t="str">
        <f t="shared" si="584"/>
        <v>DA+9</v>
      </c>
    </row>
    <row r="800" spans="1:46" x14ac:dyDescent="0.2">
      <c r="A800" s="815"/>
      <c r="B800" s="805"/>
      <c r="C800" s="805"/>
      <c r="D800" s="841">
        <v>376.3</v>
      </c>
      <c r="E800" s="818"/>
      <c r="F800" s="818"/>
      <c r="G800" s="818"/>
      <c r="H800" s="818"/>
      <c r="I800" s="818"/>
      <c r="J800" s="818"/>
      <c r="K800" s="818"/>
      <c r="L800" s="818"/>
      <c r="M800" s="818"/>
      <c r="N800" s="805"/>
      <c r="O800" s="805"/>
      <c r="P800" s="805"/>
      <c r="Q800" s="818"/>
      <c r="R800" s="818"/>
      <c r="S800" s="818"/>
      <c r="T800" s="805">
        <v>1</v>
      </c>
      <c r="U800" s="821"/>
      <c r="V800" s="805"/>
      <c r="W800" s="805"/>
      <c r="X800" s="805"/>
      <c r="Y800" s="805"/>
      <c r="Z800" s="805">
        <f t="shared" ref="Z800" si="593">V800+Y800</f>
        <v>0</v>
      </c>
      <c r="AA800" s="805"/>
      <c r="AB800" s="821"/>
      <c r="AR800" s="802" t="str">
        <f t="shared" si="582"/>
        <v/>
      </c>
    </row>
    <row r="801" spans="1:46" x14ac:dyDescent="0.2">
      <c r="A801" s="815">
        <f>+SUBTOTAL(3,$B$13:B801)</f>
        <v>395</v>
      </c>
      <c r="B801" s="805" t="s">
        <v>784</v>
      </c>
      <c r="C801" s="805" t="s">
        <v>232</v>
      </c>
      <c r="D801" s="841"/>
      <c r="E801" s="821">
        <v>1</v>
      </c>
      <c r="F801" s="822" t="s">
        <v>2175</v>
      </c>
      <c r="G801" s="821" t="s">
        <v>1779</v>
      </c>
      <c r="H801" s="821" t="s">
        <v>1778</v>
      </c>
      <c r="I801" s="821" t="s">
        <v>439</v>
      </c>
      <c r="J801" s="821" t="s">
        <v>1779</v>
      </c>
      <c r="K801" s="821" t="s">
        <v>1778</v>
      </c>
      <c r="L801" s="821" t="s">
        <v>439</v>
      </c>
      <c r="M801" s="821">
        <v>1</v>
      </c>
      <c r="N801" s="821" t="s">
        <v>1780</v>
      </c>
      <c r="O801" s="821" t="s">
        <v>1781</v>
      </c>
      <c r="P801" s="821">
        <v>1</v>
      </c>
      <c r="Q801" s="821">
        <v>1</v>
      </c>
      <c r="R801" s="821">
        <v>1</v>
      </c>
      <c r="S801" s="821">
        <v>1</v>
      </c>
      <c r="T801" s="821"/>
      <c r="U801" s="805">
        <v>1</v>
      </c>
      <c r="V801" s="805"/>
      <c r="W801" s="805"/>
      <c r="X801" s="805"/>
      <c r="Y801" s="805"/>
      <c r="Z801" s="805"/>
      <c r="AA801" s="821">
        <v>1</v>
      </c>
      <c r="AB801" s="821">
        <f>+VLOOKUP(LEFT(C801,2),$AE$2:$AF$5,2,FALSE)</f>
        <v>4.9029999999999996</v>
      </c>
      <c r="AC801" s="802"/>
      <c r="AD801" s="802"/>
      <c r="AE801" s="802"/>
      <c r="AF801" s="802"/>
      <c r="AG801" s="802"/>
      <c r="AH801" s="802"/>
      <c r="AI801" s="802"/>
      <c r="AJ801" s="802"/>
      <c r="AK801" s="802"/>
      <c r="AL801" s="802"/>
      <c r="AM801" s="802"/>
      <c r="AN801" s="802"/>
      <c r="AO801" s="802"/>
      <c r="AP801" s="802"/>
      <c r="AR801" s="802" t="str">
        <f t="shared" si="582"/>
        <v>DA</v>
      </c>
      <c r="AS801" s="802" t="str">
        <f>+RIGHT(C801,1)</f>
        <v>6</v>
      </c>
      <c r="AT801" s="802" t="str">
        <f t="shared" si="584"/>
        <v>DA+6</v>
      </c>
    </row>
    <row r="802" spans="1:46" x14ac:dyDescent="0.2">
      <c r="A802" s="815"/>
      <c r="B802" s="805"/>
      <c r="C802" s="805"/>
      <c r="D802" s="841">
        <v>433.4</v>
      </c>
      <c r="E802" s="818"/>
      <c r="F802" s="818"/>
      <c r="G802" s="818"/>
      <c r="H802" s="818"/>
      <c r="I802" s="818"/>
      <c r="J802" s="818"/>
      <c r="K802" s="818"/>
      <c r="L802" s="818"/>
      <c r="M802" s="818"/>
      <c r="N802" s="805"/>
      <c r="O802" s="805"/>
      <c r="P802" s="805"/>
      <c r="Q802" s="818"/>
      <c r="R802" s="818"/>
      <c r="S802" s="818"/>
      <c r="T802" s="805">
        <v>1</v>
      </c>
      <c r="U802" s="821"/>
      <c r="V802" s="805"/>
      <c r="W802" s="805"/>
      <c r="X802" s="805"/>
      <c r="Y802" s="805"/>
      <c r="Z802" s="805">
        <f t="shared" ref="Z802" si="594">V802+Y802</f>
        <v>0</v>
      </c>
      <c r="AA802" s="805"/>
      <c r="AB802" s="821"/>
      <c r="AR802" s="802" t="str">
        <f t="shared" si="582"/>
        <v/>
      </c>
    </row>
    <row r="803" spans="1:46" x14ac:dyDescent="0.2">
      <c r="A803" s="815">
        <f>+SUBTOTAL(3,$B$13:B803)</f>
        <v>396</v>
      </c>
      <c r="B803" s="805" t="s">
        <v>785</v>
      </c>
      <c r="C803" s="805" t="s">
        <v>231</v>
      </c>
      <c r="D803" s="841"/>
      <c r="E803" s="821">
        <v>1</v>
      </c>
      <c r="F803" s="822" t="s">
        <v>2176</v>
      </c>
      <c r="G803" s="821" t="s">
        <v>1779</v>
      </c>
      <c r="H803" s="821" t="s">
        <v>1778</v>
      </c>
      <c r="I803" s="821" t="s">
        <v>439</v>
      </c>
      <c r="J803" s="821" t="s">
        <v>1779</v>
      </c>
      <c r="K803" s="821" t="s">
        <v>1778</v>
      </c>
      <c r="L803" s="821" t="s">
        <v>439</v>
      </c>
      <c r="M803" s="821">
        <v>1</v>
      </c>
      <c r="N803" s="821" t="s">
        <v>1780</v>
      </c>
      <c r="O803" s="821" t="s">
        <v>1781</v>
      </c>
      <c r="P803" s="821">
        <v>1</v>
      </c>
      <c r="Q803" s="821">
        <v>1</v>
      </c>
      <c r="R803" s="821">
        <v>1</v>
      </c>
      <c r="S803" s="821">
        <v>1</v>
      </c>
      <c r="T803" s="821"/>
      <c r="U803" s="805">
        <v>1</v>
      </c>
      <c r="V803" s="805"/>
      <c r="W803" s="805"/>
      <c r="X803" s="805"/>
      <c r="Y803" s="805"/>
      <c r="Z803" s="805"/>
      <c r="AA803" s="821">
        <v>1</v>
      </c>
      <c r="AB803" s="821">
        <f>+VLOOKUP(LEFT(C803,2),$AE$2:$AF$5,2,FALSE)</f>
        <v>4.9029999999999996</v>
      </c>
      <c r="AC803" s="802"/>
      <c r="AD803" s="802"/>
      <c r="AE803" s="802"/>
      <c r="AF803" s="802"/>
      <c r="AG803" s="802"/>
      <c r="AH803" s="802"/>
      <c r="AI803" s="802"/>
      <c r="AJ803" s="802"/>
      <c r="AK803" s="802"/>
      <c r="AL803" s="802"/>
      <c r="AM803" s="802"/>
      <c r="AN803" s="802"/>
      <c r="AO803" s="802"/>
      <c r="AP803" s="802"/>
      <c r="AR803" s="802" t="str">
        <f t="shared" si="582"/>
        <v>DA</v>
      </c>
      <c r="AS803" s="802" t="str">
        <f>+RIGHT(C803,1)</f>
        <v>0</v>
      </c>
      <c r="AT803" s="802" t="str">
        <f t="shared" si="584"/>
        <v>DA+0</v>
      </c>
    </row>
    <row r="804" spans="1:46" x14ac:dyDescent="0.2">
      <c r="A804" s="815"/>
      <c r="B804" s="805"/>
      <c r="C804" s="805"/>
      <c r="D804" s="841">
        <v>405.6</v>
      </c>
      <c r="E804" s="818"/>
      <c r="F804" s="818"/>
      <c r="G804" s="818"/>
      <c r="H804" s="818"/>
      <c r="I804" s="818"/>
      <c r="J804" s="818"/>
      <c r="K804" s="818"/>
      <c r="L804" s="818"/>
      <c r="M804" s="818"/>
      <c r="N804" s="805"/>
      <c r="O804" s="805"/>
      <c r="P804" s="805"/>
      <c r="Q804" s="818"/>
      <c r="R804" s="818"/>
      <c r="S804" s="818"/>
      <c r="T804" s="805">
        <v>1</v>
      </c>
      <c r="U804" s="821"/>
      <c r="V804" s="805"/>
      <c r="W804" s="805"/>
      <c r="X804" s="805"/>
      <c r="Y804" s="805"/>
      <c r="Z804" s="805">
        <f t="shared" ref="Z804" si="595">V804+Y804</f>
        <v>0</v>
      </c>
      <c r="AA804" s="805"/>
      <c r="AB804" s="821"/>
      <c r="AR804" s="802" t="str">
        <f t="shared" si="582"/>
        <v/>
      </c>
    </row>
    <row r="805" spans="1:46" x14ac:dyDescent="0.2">
      <c r="A805" s="815">
        <f>+SUBTOTAL(3,$B$13:B805)</f>
        <v>397</v>
      </c>
      <c r="B805" s="805" t="s">
        <v>786</v>
      </c>
      <c r="C805" s="805" t="s">
        <v>233</v>
      </c>
      <c r="D805" s="841"/>
      <c r="E805" s="821">
        <v>1</v>
      </c>
      <c r="F805" s="822" t="s">
        <v>2177</v>
      </c>
      <c r="G805" s="821" t="s">
        <v>1779</v>
      </c>
      <c r="H805" s="821" t="s">
        <v>1778</v>
      </c>
      <c r="I805" s="821" t="s">
        <v>439</v>
      </c>
      <c r="J805" s="821" t="s">
        <v>1779</v>
      </c>
      <c r="K805" s="821" t="s">
        <v>1778</v>
      </c>
      <c r="L805" s="821" t="s">
        <v>439</v>
      </c>
      <c r="M805" s="821">
        <v>1</v>
      </c>
      <c r="N805" s="821" t="s">
        <v>1780</v>
      </c>
      <c r="O805" s="821" t="s">
        <v>1781</v>
      </c>
      <c r="P805" s="821">
        <v>1</v>
      </c>
      <c r="Q805" s="821">
        <v>1</v>
      </c>
      <c r="R805" s="821">
        <v>1</v>
      </c>
      <c r="S805" s="821">
        <v>1</v>
      </c>
      <c r="T805" s="821"/>
      <c r="U805" s="805">
        <v>1</v>
      </c>
      <c r="V805" s="805"/>
      <c r="W805" s="805"/>
      <c r="X805" s="805"/>
      <c r="Y805" s="805"/>
      <c r="Z805" s="805"/>
      <c r="AA805" s="821">
        <v>1</v>
      </c>
      <c r="AB805" s="821">
        <f>+VLOOKUP(LEFT(C805,2),$AE$2:$AF$5,2,FALSE)</f>
        <v>4.9029999999999996</v>
      </c>
      <c r="AC805" s="802"/>
      <c r="AD805" s="802"/>
      <c r="AE805" s="802"/>
      <c r="AF805" s="802"/>
      <c r="AG805" s="802"/>
      <c r="AH805" s="802"/>
      <c r="AI805" s="802"/>
      <c r="AJ805" s="802"/>
      <c r="AK805" s="802"/>
      <c r="AL805" s="802"/>
      <c r="AM805" s="802"/>
      <c r="AN805" s="802"/>
      <c r="AO805" s="802"/>
      <c r="AP805" s="802"/>
      <c r="AR805" s="802" t="str">
        <f t="shared" si="582"/>
        <v>DA</v>
      </c>
      <c r="AS805" s="802" t="str">
        <f>+RIGHT(C805,1)</f>
        <v>9</v>
      </c>
      <c r="AT805" s="802" t="str">
        <f t="shared" si="584"/>
        <v>DA+9</v>
      </c>
    </row>
    <row r="806" spans="1:46" x14ac:dyDescent="0.2">
      <c r="A806" s="815"/>
      <c r="B806" s="805"/>
      <c r="C806" s="805"/>
      <c r="D806" s="841">
        <v>434.3</v>
      </c>
      <c r="E806" s="818"/>
      <c r="F806" s="818"/>
      <c r="G806" s="818"/>
      <c r="H806" s="818"/>
      <c r="I806" s="818"/>
      <c r="J806" s="818"/>
      <c r="K806" s="818"/>
      <c r="L806" s="818"/>
      <c r="M806" s="818"/>
      <c r="N806" s="805"/>
      <c r="O806" s="805"/>
      <c r="P806" s="805"/>
      <c r="Q806" s="818"/>
      <c r="R806" s="818"/>
      <c r="S806" s="818"/>
      <c r="T806" s="805">
        <v>1</v>
      </c>
      <c r="U806" s="821"/>
      <c r="V806" s="805"/>
      <c r="W806" s="805"/>
      <c r="X806" s="805"/>
      <c r="Y806" s="805"/>
      <c r="Z806" s="805">
        <f t="shared" ref="Z806" si="596">V806+Y806</f>
        <v>0</v>
      </c>
      <c r="AA806" s="805"/>
      <c r="AB806" s="821"/>
      <c r="AR806" s="802" t="str">
        <f t="shared" si="582"/>
        <v/>
      </c>
    </row>
    <row r="807" spans="1:46" x14ac:dyDescent="0.2">
      <c r="A807" s="815">
        <f>+SUBTOTAL(3,$B$13:B807)</f>
        <v>398</v>
      </c>
      <c r="B807" s="805" t="s">
        <v>99</v>
      </c>
      <c r="C807" s="805" t="s">
        <v>245</v>
      </c>
      <c r="D807" s="841"/>
      <c r="E807" s="821">
        <v>1</v>
      </c>
      <c r="F807" s="822" t="s">
        <v>2178</v>
      </c>
      <c r="G807" s="821" t="s">
        <v>1779</v>
      </c>
      <c r="H807" s="821" t="s">
        <v>1778</v>
      </c>
      <c r="I807" s="821" t="s">
        <v>439</v>
      </c>
      <c r="J807" s="821" t="s">
        <v>1779</v>
      </c>
      <c r="K807" s="821" t="s">
        <v>1778</v>
      </c>
      <c r="L807" s="821" t="s">
        <v>439</v>
      </c>
      <c r="M807" s="821">
        <v>1</v>
      </c>
      <c r="N807" s="821" t="s">
        <v>1780</v>
      </c>
      <c r="O807" s="821" t="s">
        <v>1781</v>
      </c>
      <c r="P807" s="821">
        <v>1</v>
      </c>
      <c r="Q807" s="821">
        <v>1</v>
      </c>
      <c r="R807" s="821">
        <v>1</v>
      </c>
      <c r="S807" s="818"/>
      <c r="T807" s="821"/>
      <c r="U807" s="805">
        <v>1</v>
      </c>
      <c r="V807" s="805"/>
      <c r="W807" s="805"/>
      <c r="X807" s="805"/>
      <c r="Y807" s="805"/>
      <c r="Z807" s="805"/>
      <c r="AA807" s="821">
        <v>1</v>
      </c>
      <c r="AB807" s="821">
        <f>+VLOOKUP(LEFT(C807,2),$AE$2:$AF$5,2,FALSE)</f>
        <v>7.3659999999999997</v>
      </c>
      <c r="AR807" s="802" t="str">
        <f t="shared" si="582"/>
        <v>DB</v>
      </c>
      <c r="AS807" s="802" t="str">
        <f>+RIGHT(C807,1)</f>
        <v>0</v>
      </c>
      <c r="AT807" s="802" t="str">
        <f t="shared" si="584"/>
        <v>DB+0</v>
      </c>
    </row>
    <row r="808" spans="1:46" x14ac:dyDescent="0.2">
      <c r="A808" s="815"/>
      <c r="B808" s="805"/>
      <c r="C808" s="805"/>
      <c r="D808" s="841">
        <v>418</v>
      </c>
      <c r="E808" s="818"/>
      <c r="F808" s="818"/>
      <c r="G808" s="818"/>
      <c r="H808" s="818"/>
      <c r="I808" s="818"/>
      <c r="J808" s="818"/>
      <c r="K808" s="818"/>
      <c r="L808" s="818"/>
      <c r="M808" s="818"/>
      <c r="N808" s="805"/>
      <c r="O808" s="805"/>
      <c r="P808" s="805"/>
      <c r="Q808" s="818"/>
      <c r="R808" s="818"/>
      <c r="S808" s="818"/>
      <c r="T808" s="805">
        <v>1</v>
      </c>
      <c r="U808" s="821"/>
      <c r="V808" s="805"/>
      <c r="W808" s="805"/>
      <c r="X808" s="805"/>
      <c r="Y808" s="805"/>
      <c r="Z808" s="805">
        <f t="shared" ref="Z808" si="597">V808+Y808</f>
        <v>0</v>
      </c>
      <c r="AA808" s="805"/>
      <c r="AB808" s="821"/>
      <c r="AR808" s="802" t="str">
        <f t="shared" si="582"/>
        <v/>
      </c>
    </row>
    <row r="809" spans="1:46" x14ac:dyDescent="0.2">
      <c r="A809" s="815">
        <f>+SUBTOTAL(3,$B$13:B809)</f>
        <v>399</v>
      </c>
      <c r="B809" s="805" t="s">
        <v>787</v>
      </c>
      <c r="C809" s="805" t="s">
        <v>20</v>
      </c>
      <c r="D809" s="841"/>
      <c r="E809" s="821">
        <v>1</v>
      </c>
      <c r="F809" s="822" t="s">
        <v>2179</v>
      </c>
      <c r="G809" s="821" t="s">
        <v>1779</v>
      </c>
      <c r="H809" s="821" t="s">
        <v>1778</v>
      </c>
      <c r="I809" s="821" t="s">
        <v>439</v>
      </c>
      <c r="J809" s="821" t="s">
        <v>1779</v>
      </c>
      <c r="K809" s="821" t="s">
        <v>1778</v>
      </c>
      <c r="L809" s="821" t="s">
        <v>439</v>
      </c>
      <c r="M809" s="821">
        <v>1</v>
      </c>
      <c r="N809" s="821" t="s">
        <v>1780</v>
      </c>
      <c r="O809" s="821" t="s">
        <v>1781</v>
      </c>
      <c r="P809" s="821">
        <v>1</v>
      </c>
      <c r="Q809" s="821">
        <v>1</v>
      </c>
      <c r="R809" s="821">
        <v>1</v>
      </c>
      <c r="S809" s="821">
        <v>1</v>
      </c>
      <c r="T809" s="821"/>
      <c r="U809" s="805">
        <v>1</v>
      </c>
      <c r="V809" s="805"/>
      <c r="W809" s="805"/>
      <c r="X809" s="805"/>
      <c r="Y809" s="805"/>
      <c r="Z809" s="805"/>
      <c r="AA809" s="821">
        <v>1</v>
      </c>
      <c r="AB809" s="821">
        <f>+VLOOKUP(LEFT(C809,2),$AE$2:$AF$5,2,FALSE)</f>
        <v>4.9029999999999996</v>
      </c>
      <c r="AC809" s="802"/>
      <c r="AD809" s="802"/>
      <c r="AE809" s="802"/>
      <c r="AF809" s="802"/>
      <c r="AG809" s="802"/>
      <c r="AH809" s="802"/>
      <c r="AI809" s="802"/>
      <c r="AJ809" s="802"/>
      <c r="AK809" s="802"/>
      <c r="AL809" s="802"/>
      <c r="AM809" s="802"/>
      <c r="AN809" s="802"/>
      <c r="AO809" s="802"/>
      <c r="AP809" s="802"/>
      <c r="AR809" s="802" t="str">
        <f t="shared" si="582"/>
        <v>DA</v>
      </c>
      <c r="AS809" s="802" t="str">
        <f>+RIGHT(C809,1)</f>
        <v>3</v>
      </c>
      <c r="AT809" s="802" t="str">
        <f t="shared" si="584"/>
        <v>DA+3</v>
      </c>
    </row>
    <row r="810" spans="1:46" x14ac:dyDescent="0.2">
      <c r="A810" s="815"/>
      <c r="B810" s="805"/>
      <c r="C810" s="805"/>
      <c r="D810" s="841">
        <v>386</v>
      </c>
      <c r="E810" s="818"/>
      <c r="F810" s="818"/>
      <c r="G810" s="818"/>
      <c r="H810" s="818"/>
      <c r="I810" s="818"/>
      <c r="J810" s="818"/>
      <c r="K810" s="818"/>
      <c r="L810" s="818"/>
      <c r="M810" s="818"/>
      <c r="N810" s="805"/>
      <c r="O810" s="805"/>
      <c r="P810" s="805"/>
      <c r="Q810" s="818"/>
      <c r="R810" s="818"/>
      <c r="S810" s="818"/>
      <c r="T810" s="805">
        <v>1</v>
      </c>
      <c r="U810" s="821"/>
      <c r="V810" s="805"/>
      <c r="W810" s="805"/>
      <c r="X810" s="805"/>
      <c r="Y810" s="805"/>
      <c r="Z810" s="805">
        <f t="shared" ref="Z810" si="598">V810+Y810</f>
        <v>0</v>
      </c>
      <c r="AA810" s="805"/>
      <c r="AB810" s="821"/>
      <c r="AR810" s="802" t="str">
        <f t="shared" si="582"/>
        <v/>
      </c>
    </row>
    <row r="811" spans="1:46" x14ac:dyDescent="0.2">
      <c r="A811" s="815">
        <f>+SUBTOTAL(3,$B$13:B811)</f>
        <v>400</v>
      </c>
      <c r="B811" s="805" t="s">
        <v>788</v>
      </c>
      <c r="C811" s="805" t="s">
        <v>20</v>
      </c>
      <c r="D811" s="841"/>
      <c r="E811" s="821">
        <v>1</v>
      </c>
      <c r="F811" s="822" t="s">
        <v>2180</v>
      </c>
      <c r="G811" s="821" t="s">
        <v>1779</v>
      </c>
      <c r="H811" s="821" t="s">
        <v>1778</v>
      </c>
      <c r="I811" s="821" t="s">
        <v>439</v>
      </c>
      <c r="J811" s="821" t="s">
        <v>1779</v>
      </c>
      <c r="K811" s="821" t="s">
        <v>1778</v>
      </c>
      <c r="L811" s="821" t="s">
        <v>439</v>
      </c>
      <c r="M811" s="821">
        <v>1</v>
      </c>
      <c r="N811" s="821" t="s">
        <v>1780</v>
      </c>
      <c r="O811" s="821" t="s">
        <v>1781</v>
      </c>
      <c r="P811" s="821">
        <v>1</v>
      </c>
      <c r="Q811" s="821">
        <v>1</v>
      </c>
      <c r="R811" s="821">
        <v>1</v>
      </c>
      <c r="S811" s="821">
        <v>1</v>
      </c>
      <c r="T811" s="821"/>
      <c r="U811" s="805">
        <v>1</v>
      </c>
      <c r="V811" s="805"/>
      <c r="W811" s="805"/>
      <c r="X811" s="805"/>
      <c r="Y811" s="805"/>
      <c r="Z811" s="805"/>
      <c r="AA811" s="821">
        <v>1</v>
      </c>
      <c r="AB811" s="821">
        <f>+VLOOKUP(LEFT(C811,2),$AE$2:$AF$5,2,FALSE)</f>
        <v>4.9029999999999996</v>
      </c>
      <c r="AC811" s="802"/>
      <c r="AD811" s="802"/>
      <c r="AE811" s="802"/>
      <c r="AF811" s="802"/>
      <c r="AG811" s="802"/>
      <c r="AH811" s="802"/>
      <c r="AI811" s="802"/>
      <c r="AJ811" s="802"/>
      <c r="AK811" s="802"/>
      <c r="AL811" s="802"/>
      <c r="AM811" s="802"/>
      <c r="AN811" s="802"/>
      <c r="AO811" s="802"/>
      <c r="AP811" s="802"/>
      <c r="AR811" s="802" t="str">
        <f t="shared" si="582"/>
        <v>DA</v>
      </c>
      <c r="AS811" s="802" t="str">
        <f>+RIGHT(C811,1)</f>
        <v>3</v>
      </c>
      <c r="AT811" s="802" t="str">
        <f t="shared" si="584"/>
        <v>DA+3</v>
      </c>
    </row>
    <row r="812" spans="1:46" x14ac:dyDescent="0.2">
      <c r="A812" s="815"/>
      <c r="B812" s="805"/>
      <c r="C812" s="805"/>
      <c r="D812" s="841">
        <v>400</v>
      </c>
      <c r="E812" s="818"/>
      <c r="F812" s="818"/>
      <c r="G812" s="818"/>
      <c r="H812" s="818"/>
      <c r="I812" s="818"/>
      <c r="J812" s="818"/>
      <c r="K812" s="818"/>
      <c r="L812" s="818"/>
      <c r="M812" s="818"/>
      <c r="N812" s="805"/>
      <c r="O812" s="805"/>
      <c r="P812" s="805"/>
      <c r="Q812" s="818"/>
      <c r="R812" s="818"/>
      <c r="S812" s="818"/>
      <c r="T812" s="805">
        <v>1</v>
      </c>
      <c r="U812" s="821"/>
      <c r="V812" s="805"/>
      <c r="W812" s="805"/>
      <c r="X812" s="805"/>
      <c r="Y812" s="805"/>
      <c r="Z812" s="805">
        <f t="shared" ref="Z812" si="599">V812+Y812</f>
        <v>0</v>
      </c>
      <c r="AA812" s="805"/>
      <c r="AB812" s="821"/>
      <c r="AR812" s="802" t="str">
        <f t="shared" si="582"/>
        <v/>
      </c>
    </row>
    <row r="813" spans="1:46" x14ac:dyDescent="0.2">
      <c r="A813" s="815">
        <f>+SUBTOTAL(3,$B$13:B813)</f>
        <v>401</v>
      </c>
      <c r="B813" s="805" t="s">
        <v>789</v>
      </c>
      <c r="C813" s="805" t="s">
        <v>231</v>
      </c>
      <c r="D813" s="841"/>
      <c r="E813" s="821">
        <v>1</v>
      </c>
      <c r="F813" s="822" t="s">
        <v>2181</v>
      </c>
      <c r="G813" s="821" t="s">
        <v>1779</v>
      </c>
      <c r="H813" s="821" t="s">
        <v>1778</v>
      </c>
      <c r="I813" s="821" t="s">
        <v>439</v>
      </c>
      <c r="J813" s="821" t="s">
        <v>1779</v>
      </c>
      <c r="K813" s="821" t="s">
        <v>1778</v>
      </c>
      <c r="L813" s="821" t="s">
        <v>439</v>
      </c>
      <c r="M813" s="821">
        <v>1</v>
      </c>
      <c r="N813" s="821" t="s">
        <v>1780</v>
      </c>
      <c r="O813" s="821" t="s">
        <v>1781</v>
      </c>
      <c r="P813" s="821">
        <v>1</v>
      </c>
      <c r="Q813" s="821">
        <v>1</v>
      </c>
      <c r="R813" s="821">
        <v>1</v>
      </c>
      <c r="S813" s="821">
        <v>1</v>
      </c>
      <c r="T813" s="821"/>
      <c r="U813" s="805">
        <v>1</v>
      </c>
      <c r="V813" s="805"/>
      <c r="W813" s="805"/>
      <c r="X813" s="805"/>
      <c r="Y813" s="805"/>
      <c r="Z813" s="805"/>
      <c r="AA813" s="821">
        <v>1</v>
      </c>
      <c r="AB813" s="821">
        <f>+VLOOKUP(LEFT(C813,2),$AE$2:$AF$5,2,FALSE)</f>
        <v>4.9029999999999996</v>
      </c>
      <c r="AC813" s="802"/>
      <c r="AD813" s="802"/>
      <c r="AE813" s="802"/>
      <c r="AF813" s="802"/>
      <c r="AG813" s="802"/>
      <c r="AH813" s="802"/>
      <c r="AI813" s="802"/>
      <c r="AJ813" s="802"/>
      <c r="AK813" s="802"/>
      <c r="AL813" s="802"/>
      <c r="AM813" s="802"/>
      <c r="AN813" s="802"/>
      <c r="AO813" s="802"/>
      <c r="AP813" s="802"/>
      <c r="AR813" s="802" t="str">
        <f t="shared" si="582"/>
        <v>DA</v>
      </c>
      <c r="AS813" s="802" t="str">
        <f>+RIGHT(C813,1)</f>
        <v>0</v>
      </c>
      <c r="AT813" s="802" t="str">
        <f t="shared" si="584"/>
        <v>DA+0</v>
      </c>
    </row>
    <row r="814" spans="1:46" x14ac:dyDescent="0.2">
      <c r="A814" s="815"/>
      <c r="B814" s="805"/>
      <c r="C814" s="805"/>
      <c r="D814" s="841">
        <v>401</v>
      </c>
      <c r="E814" s="818"/>
      <c r="F814" s="818"/>
      <c r="G814" s="818"/>
      <c r="H814" s="818"/>
      <c r="I814" s="818"/>
      <c r="J814" s="818"/>
      <c r="K814" s="818"/>
      <c r="L814" s="818"/>
      <c r="M814" s="818"/>
      <c r="N814" s="805"/>
      <c r="O814" s="805"/>
      <c r="P814" s="805"/>
      <c r="Q814" s="818"/>
      <c r="R814" s="818"/>
      <c r="S814" s="818"/>
      <c r="T814" s="805">
        <v>1</v>
      </c>
      <c r="U814" s="821"/>
      <c r="V814" s="805"/>
      <c r="W814" s="805"/>
      <c r="X814" s="805"/>
      <c r="Y814" s="805"/>
      <c r="Z814" s="805">
        <f t="shared" ref="Z814" si="600">V814+Y814</f>
        <v>0</v>
      </c>
      <c r="AA814" s="805"/>
      <c r="AB814" s="821"/>
      <c r="AR814" s="802" t="str">
        <f t="shared" si="582"/>
        <v/>
      </c>
    </row>
    <row r="815" spans="1:46" x14ac:dyDescent="0.2">
      <c r="A815" s="815">
        <f>+SUBTOTAL(3,$B$13:B815)</f>
        <v>402</v>
      </c>
      <c r="B815" s="805" t="s">
        <v>790</v>
      </c>
      <c r="C815" s="805" t="s">
        <v>20</v>
      </c>
      <c r="D815" s="841"/>
      <c r="E815" s="821">
        <v>1</v>
      </c>
      <c r="F815" s="822" t="s">
        <v>2182</v>
      </c>
      <c r="G815" s="821" t="s">
        <v>1779</v>
      </c>
      <c r="H815" s="821" t="s">
        <v>1778</v>
      </c>
      <c r="I815" s="821" t="s">
        <v>439</v>
      </c>
      <c r="J815" s="821" t="s">
        <v>1779</v>
      </c>
      <c r="K815" s="821" t="s">
        <v>1778</v>
      </c>
      <c r="L815" s="821" t="s">
        <v>439</v>
      </c>
      <c r="M815" s="821">
        <v>1</v>
      </c>
      <c r="N815" s="821" t="s">
        <v>1780</v>
      </c>
      <c r="O815" s="821" t="s">
        <v>1781</v>
      </c>
      <c r="P815" s="821">
        <v>1</v>
      </c>
      <c r="Q815" s="821">
        <v>1</v>
      </c>
      <c r="R815" s="821">
        <v>1</v>
      </c>
      <c r="S815" s="821">
        <v>1</v>
      </c>
      <c r="T815" s="821"/>
      <c r="U815" s="805">
        <v>1</v>
      </c>
      <c r="V815" s="805"/>
      <c r="W815" s="805"/>
      <c r="X815" s="805"/>
      <c r="Y815" s="805"/>
      <c r="Z815" s="805"/>
      <c r="AA815" s="821">
        <v>1</v>
      </c>
      <c r="AB815" s="821">
        <f>+VLOOKUP(LEFT(C815,2),$AE$2:$AF$5,2,FALSE)</f>
        <v>4.9029999999999996</v>
      </c>
      <c r="AC815" s="802"/>
      <c r="AD815" s="802"/>
      <c r="AE815" s="802"/>
      <c r="AF815" s="802"/>
      <c r="AG815" s="802"/>
      <c r="AH815" s="802"/>
      <c r="AI815" s="802"/>
      <c r="AJ815" s="802"/>
      <c r="AK815" s="802"/>
      <c r="AL815" s="802"/>
      <c r="AM815" s="802"/>
      <c r="AN815" s="802"/>
      <c r="AO815" s="802"/>
      <c r="AP815" s="802"/>
      <c r="AR815" s="802" t="str">
        <f t="shared" si="582"/>
        <v>DA</v>
      </c>
      <c r="AS815" s="802" t="str">
        <f>+RIGHT(C815,1)</f>
        <v>3</v>
      </c>
      <c r="AT815" s="802" t="str">
        <f t="shared" si="584"/>
        <v>DA+3</v>
      </c>
    </row>
    <row r="816" spans="1:46" x14ac:dyDescent="0.2">
      <c r="A816" s="815"/>
      <c r="B816" s="805"/>
      <c r="C816" s="805"/>
      <c r="D816" s="841">
        <v>403</v>
      </c>
      <c r="E816" s="818"/>
      <c r="F816" s="818"/>
      <c r="G816" s="818"/>
      <c r="H816" s="818"/>
      <c r="I816" s="818"/>
      <c r="J816" s="818"/>
      <c r="K816" s="818"/>
      <c r="L816" s="818"/>
      <c r="M816" s="818"/>
      <c r="N816" s="805"/>
      <c r="O816" s="805"/>
      <c r="P816" s="805"/>
      <c r="Q816" s="818"/>
      <c r="R816" s="818"/>
      <c r="S816" s="818"/>
      <c r="T816" s="805">
        <v>1</v>
      </c>
      <c r="U816" s="821"/>
      <c r="V816" s="805"/>
      <c r="W816" s="805"/>
      <c r="X816" s="805"/>
      <c r="Y816" s="805"/>
      <c r="Z816" s="805">
        <f t="shared" ref="Z816" si="601">V816+Y816</f>
        <v>0</v>
      </c>
      <c r="AA816" s="805"/>
      <c r="AB816" s="821"/>
      <c r="AR816" s="802" t="str">
        <f t="shared" si="582"/>
        <v/>
      </c>
    </row>
    <row r="817" spans="1:46" x14ac:dyDescent="0.2">
      <c r="A817" s="815">
        <f>+SUBTOTAL(3,$B$13:B817)</f>
        <v>403</v>
      </c>
      <c r="B817" s="805" t="s">
        <v>791</v>
      </c>
      <c r="C817" s="805" t="s">
        <v>231</v>
      </c>
      <c r="D817" s="841"/>
      <c r="E817" s="821">
        <v>1</v>
      </c>
      <c r="F817" s="822" t="s">
        <v>2183</v>
      </c>
      <c r="G817" s="821" t="s">
        <v>1779</v>
      </c>
      <c r="H817" s="821" t="s">
        <v>1778</v>
      </c>
      <c r="I817" s="821" t="s">
        <v>439</v>
      </c>
      <c r="J817" s="821" t="s">
        <v>1779</v>
      </c>
      <c r="K817" s="821" t="s">
        <v>1778</v>
      </c>
      <c r="L817" s="821" t="s">
        <v>439</v>
      </c>
      <c r="M817" s="821">
        <v>1</v>
      </c>
      <c r="N817" s="821" t="s">
        <v>1780</v>
      </c>
      <c r="O817" s="821" t="s">
        <v>1781</v>
      </c>
      <c r="P817" s="821">
        <v>1</v>
      </c>
      <c r="Q817" s="821">
        <v>1</v>
      </c>
      <c r="R817" s="821">
        <v>1</v>
      </c>
      <c r="S817" s="821">
        <v>1</v>
      </c>
      <c r="T817" s="821"/>
      <c r="U817" s="805">
        <v>1</v>
      </c>
      <c r="V817" s="805"/>
      <c r="W817" s="805"/>
      <c r="X817" s="805"/>
      <c r="Y817" s="805"/>
      <c r="Z817" s="805"/>
      <c r="AA817" s="821">
        <v>1</v>
      </c>
      <c r="AB817" s="821">
        <f>+VLOOKUP(LEFT(C817,2),$AE$2:$AF$5,2,FALSE)</f>
        <v>4.9029999999999996</v>
      </c>
      <c r="AC817" s="802"/>
      <c r="AD817" s="802"/>
      <c r="AE817" s="802"/>
      <c r="AF817" s="802"/>
      <c r="AG817" s="802"/>
      <c r="AH817" s="802"/>
      <c r="AI817" s="802"/>
      <c r="AJ817" s="802"/>
      <c r="AK817" s="802"/>
      <c r="AL817" s="802"/>
      <c r="AM817" s="802"/>
      <c r="AN817" s="802"/>
      <c r="AO817" s="802"/>
      <c r="AP817" s="802"/>
      <c r="AR817" s="802" t="str">
        <f t="shared" si="582"/>
        <v>DA</v>
      </c>
      <c r="AS817" s="802" t="str">
        <f>+RIGHT(C817,1)</f>
        <v>0</v>
      </c>
      <c r="AT817" s="802" t="str">
        <f t="shared" si="584"/>
        <v>DA+0</v>
      </c>
    </row>
    <row r="818" spans="1:46" x14ac:dyDescent="0.2">
      <c r="A818" s="815"/>
      <c r="B818" s="805"/>
      <c r="C818" s="805"/>
      <c r="D818" s="841">
        <v>404</v>
      </c>
      <c r="E818" s="818"/>
      <c r="F818" s="818"/>
      <c r="G818" s="818"/>
      <c r="H818" s="818"/>
      <c r="I818" s="818"/>
      <c r="J818" s="818"/>
      <c r="K818" s="818"/>
      <c r="L818" s="818"/>
      <c r="M818" s="818"/>
      <c r="N818" s="805"/>
      <c r="O818" s="805"/>
      <c r="P818" s="805"/>
      <c r="Q818" s="818"/>
      <c r="R818" s="818"/>
      <c r="S818" s="818"/>
      <c r="T818" s="805">
        <v>1</v>
      </c>
      <c r="U818" s="821"/>
      <c r="V818" s="805"/>
      <c r="W818" s="805"/>
      <c r="X818" s="805"/>
      <c r="Y818" s="805"/>
      <c r="Z818" s="805">
        <f t="shared" ref="Z818" si="602">V818+Y818</f>
        <v>0</v>
      </c>
      <c r="AA818" s="805"/>
      <c r="AB818" s="821"/>
      <c r="AR818" s="802" t="str">
        <f t="shared" si="582"/>
        <v/>
      </c>
    </row>
    <row r="819" spans="1:46" x14ac:dyDescent="0.2">
      <c r="A819" s="815">
        <f>+SUBTOTAL(3,$B$13:B819)</f>
        <v>404</v>
      </c>
      <c r="B819" s="805" t="s">
        <v>792</v>
      </c>
      <c r="C819" s="805" t="s">
        <v>20</v>
      </c>
      <c r="D819" s="841"/>
      <c r="E819" s="821">
        <v>1</v>
      </c>
      <c r="F819" s="822" t="s">
        <v>2184</v>
      </c>
      <c r="G819" s="821" t="s">
        <v>1779</v>
      </c>
      <c r="H819" s="821" t="s">
        <v>1778</v>
      </c>
      <c r="I819" s="821" t="s">
        <v>439</v>
      </c>
      <c r="J819" s="821" t="s">
        <v>1779</v>
      </c>
      <c r="K819" s="821" t="s">
        <v>1778</v>
      </c>
      <c r="L819" s="821" t="s">
        <v>439</v>
      </c>
      <c r="M819" s="821">
        <v>1</v>
      </c>
      <c r="N819" s="821" t="s">
        <v>1780</v>
      </c>
      <c r="O819" s="821" t="s">
        <v>1781</v>
      </c>
      <c r="P819" s="821">
        <v>1</v>
      </c>
      <c r="Q819" s="821">
        <v>1</v>
      </c>
      <c r="R819" s="821">
        <v>1</v>
      </c>
      <c r="S819" s="821">
        <v>1</v>
      </c>
      <c r="T819" s="821"/>
      <c r="U819" s="805">
        <v>1</v>
      </c>
      <c r="V819" s="805"/>
      <c r="W819" s="805"/>
      <c r="X819" s="805"/>
      <c r="Y819" s="805"/>
      <c r="Z819" s="805"/>
      <c r="AA819" s="821">
        <v>1</v>
      </c>
      <c r="AB819" s="821">
        <f>+VLOOKUP(LEFT(C819,2),$AE$2:$AF$5,2,FALSE)</f>
        <v>4.9029999999999996</v>
      </c>
      <c r="AC819" s="802"/>
      <c r="AD819" s="802"/>
      <c r="AE819" s="802"/>
      <c r="AF819" s="802"/>
      <c r="AG819" s="802"/>
      <c r="AH819" s="802"/>
      <c r="AI819" s="802"/>
      <c r="AJ819" s="802"/>
      <c r="AK819" s="802"/>
      <c r="AL819" s="802"/>
      <c r="AM819" s="802"/>
      <c r="AN819" s="802"/>
      <c r="AO819" s="802"/>
      <c r="AP819" s="802"/>
      <c r="AR819" s="802" t="str">
        <f t="shared" si="582"/>
        <v>DA</v>
      </c>
      <c r="AS819" s="802" t="str">
        <f>+RIGHT(C819,1)</f>
        <v>3</v>
      </c>
      <c r="AT819" s="802" t="str">
        <f t="shared" si="584"/>
        <v>DA+3</v>
      </c>
    </row>
    <row r="820" spans="1:46" x14ac:dyDescent="0.2">
      <c r="A820" s="815"/>
      <c r="B820" s="805"/>
      <c r="C820" s="805"/>
      <c r="D820" s="841">
        <v>423</v>
      </c>
      <c r="E820" s="818"/>
      <c r="F820" s="818"/>
      <c r="G820" s="818"/>
      <c r="H820" s="818"/>
      <c r="I820" s="818"/>
      <c r="J820" s="818"/>
      <c r="K820" s="818"/>
      <c r="L820" s="818"/>
      <c r="M820" s="818"/>
      <c r="N820" s="805"/>
      <c r="O820" s="805"/>
      <c r="P820" s="805"/>
      <c r="Q820" s="818"/>
      <c r="R820" s="818"/>
      <c r="S820" s="818"/>
      <c r="T820" s="805">
        <v>1</v>
      </c>
      <c r="U820" s="821"/>
      <c r="V820" s="805"/>
      <c r="W820" s="805"/>
      <c r="X820" s="805"/>
      <c r="Y820" s="805"/>
      <c r="Z820" s="805">
        <f t="shared" ref="Z820" si="603">V820+Y820</f>
        <v>0</v>
      </c>
      <c r="AA820" s="805"/>
      <c r="AB820" s="821"/>
      <c r="AR820" s="802" t="str">
        <f t="shared" si="582"/>
        <v/>
      </c>
    </row>
    <row r="821" spans="1:46" x14ac:dyDescent="0.2">
      <c r="A821" s="815">
        <f>+SUBTOTAL(3,$B$13:B821)</f>
        <v>405</v>
      </c>
      <c r="B821" s="805" t="s">
        <v>793</v>
      </c>
      <c r="C821" s="805" t="s">
        <v>20</v>
      </c>
      <c r="D821" s="841"/>
      <c r="E821" s="821">
        <v>1</v>
      </c>
      <c r="F821" s="822" t="s">
        <v>2185</v>
      </c>
      <c r="G821" s="821" t="s">
        <v>1779</v>
      </c>
      <c r="H821" s="821" t="s">
        <v>1778</v>
      </c>
      <c r="I821" s="821" t="s">
        <v>439</v>
      </c>
      <c r="J821" s="821" t="s">
        <v>1779</v>
      </c>
      <c r="K821" s="821" t="s">
        <v>1778</v>
      </c>
      <c r="L821" s="821" t="s">
        <v>439</v>
      </c>
      <c r="M821" s="821">
        <v>1</v>
      </c>
      <c r="N821" s="821" t="s">
        <v>1780</v>
      </c>
      <c r="O821" s="821" t="s">
        <v>1781</v>
      </c>
      <c r="P821" s="821">
        <v>1</v>
      </c>
      <c r="Q821" s="821">
        <v>1</v>
      </c>
      <c r="R821" s="821">
        <v>1</v>
      </c>
      <c r="S821" s="821">
        <v>1</v>
      </c>
      <c r="T821" s="821"/>
      <c r="U821" s="805">
        <v>1</v>
      </c>
      <c r="V821" s="805"/>
      <c r="W821" s="805"/>
      <c r="X821" s="805"/>
      <c r="Y821" s="805"/>
      <c r="Z821" s="805"/>
      <c r="AA821" s="821">
        <v>1</v>
      </c>
      <c r="AB821" s="821">
        <f>+VLOOKUP(LEFT(C821,2),$AE$2:$AF$5,2,FALSE)</f>
        <v>4.9029999999999996</v>
      </c>
      <c r="AC821" s="802"/>
      <c r="AD821" s="802"/>
      <c r="AE821" s="802"/>
      <c r="AF821" s="802"/>
      <c r="AG821" s="802"/>
      <c r="AH821" s="802"/>
      <c r="AI821" s="802"/>
      <c r="AJ821" s="802"/>
      <c r="AK821" s="802"/>
      <c r="AL821" s="802"/>
      <c r="AM821" s="802"/>
      <c r="AN821" s="802"/>
      <c r="AO821" s="802"/>
      <c r="AP821" s="802"/>
      <c r="AR821" s="802" t="str">
        <f t="shared" si="582"/>
        <v>DA</v>
      </c>
      <c r="AS821" s="802" t="str">
        <f>+RIGHT(C821,1)</f>
        <v>3</v>
      </c>
      <c r="AT821" s="802" t="str">
        <f t="shared" si="584"/>
        <v>DA+3</v>
      </c>
    </row>
    <row r="822" spans="1:46" x14ac:dyDescent="0.2">
      <c r="A822" s="815"/>
      <c r="B822" s="805"/>
      <c r="C822" s="805"/>
      <c r="D822" s="841">
        <v>409</v>
      </c>
      <c r="E822" s="818"/>
      <c r="F822" s="818"/>
      <c r="G822" s="818"/>
      <c r="H822" s="818"/>
      <c r="I822" s="818"/>
      <c r="J822" s="818"/>
      <c r="K822" s="818"/>
      <c r="L822" s="818"/>
      <c r="M822" s="818"/>
      <c r="N822" s="805"/>
      <c r="O822" s="805"/>
      <c r="P822" s="805"/>
      <c r="Q822" s="818"/>
      <c r="R822" s="818"/>
      <c r="S822" s="818"/>
      <c r="T822" s="805">
        <v>1</v>
      </c>
      <c r="U822" s="821"/>
      <c r="V822" s="805"/>
      <c r="W822" s="805"/>
      <c r="X822" s="805"/>
      <c r="Y822" s="805"/>
      <c r="Z822" s="805">
        <f t="shared" ref="Z822" si="604">V822+Y822</f>
        <v>0</v>
      </c>
      <c r="AA822" s="805"/>
      <c r="AB822" s="821"/>
      <c r="AR822" s="802" t="str">
        <f t="shared" si="582"/>
        <v/>
      </c>
    </row>
    <row r="823" spans="1:46" x14ac:dyDescent="0.2">
      <c r="A823" s="815">
        <f>+SUBTOTAL(3,$B$13:B823)</f>
        <v>406</v>
      </c>
      <c r="B823" s="805" t="s">
        <v>794</v>
      </c>
      <c r="C823" s="805" t="s">
        <v>231</v>
      </c>
      <c r="D823" s="841"/>
      <c r="E823" s="821">
        <v>1</v>
      </c>
      <c r="F823" s="822" t="s">
        <v>2186</v>
      </c>
      <c r="G823" s="821" t="s">
        <v>1779</v>
      </c>
      <c r="H823" s="821" t="s">
        <v>1778</v>
      </c>
      <c r="I823" s="821" t="s">
        <v>439</v>
      </c>
      <c r="J823" s="821" t="s">
        <v>1779</v>
      </c>
      <c r="K823" s="821" t="s">
        <v>1778</v>
      </c>
      <c r="L823" s="821" t="s">
        <v>439</v>
      </c>
      <c r="M823" s="821">
        <v>1</v>
      </c>
      <c r="N823" s="821" t="s">
        <v>1780</v>
      </c>
      <c r="O823" s="821" t="s">
        <v>1781</v>
      </c>
      <c r="P823" s="821">
        <v>1</v>
      </c>
      <c r="Q823" s="821">
        <v>1</v>
      </c>
      <c r="R823" s="821">
        <v>1</v>
      </c>
      <c r="S823" s="821">
        <v>1</v>
      </c>
      <c r="T823" s="821"/>
      <c r="U823" s="805">
        <v>1</v>
      </c>
      <c r="V823" s="805"/>
      <c r="W823" s="805"/>
      <c r="X823" s="805"/>
      <c r="Y823" s="805"/>
      <c r="Z823" s="805"/>
      <c r="AA823" s="821">
        <v>1</v>
      </c>
      <c r="AB823" s="821">
        <f>+VLOOKUP(LEFT(C823,2),$AE$2:$AF$5,2,FALSE)</f>
        <v>4.9029999999999996</v>
      </c>
      <c r="AC823" s="802"/>
      <c r="AD823" s="802"/>
      <c r="AE823" s="802"/>
      <c r="AF823" s="802"/>
      <c r="AG823" s="802"/>
      <c r="AH823" s="802"/>
      <c r="AI823" s="802"/>
      <c r="AJ823" s="802"/>
      <c r="AK823" s="802"/>
      <c r="AL823" s="802"/>
      <c r="AM823" s="802"/>
      <c r="AN823" s="802"/>
      <c r="AO823" s="802"/>
      <c r="AP823" s="802"/>
      <c r="AR823" s="802" t="str">
        <f t="shared" si="582"/>
        <v>DA</v>
      </c>
      <c r="AS823" s="802" t="str">
        <f>+RIGHT(C823,1)</f>
        <v>0</v>
      </c>
      <c r="AT823" s="802" t="str">
        <f t="shared" si="584"/>
        <v>DA+0</v>
      </c>
    </row>
    <row r="824" spans="1:46" x14ac:dyDescent="0.2">
      <c r="A824" s="815"/>
      <c r="B824" s="805"/>
      <c r="C824" s="805"/>
      <c r="D824" s="841">
        <v>409</v>
      </c>
      <c r="E824" s="818"/>
      <c r="F824" s="818"/>
      <c r="G824" s="818"/>
      <c r="H824" s="818"/>
      <c r="I824" s="818"/>
      <c r="J824" s="818"/>
      <c r="K824" s="818"/>
      <c r="L824" s="818"/>
      <c r="M824" s="818"/>
      <c r="N824" s="805"/>
      <c r="O824" s="805"/>
      <c r="P824" s="805"/>
      <c r="Q824" s="818"/>
      <c r="R824" s="818"/>
      <c r="S824" s="818"/>
      <c r="T824" s="805">
        <v>1</v>
      </c>
      <c r="U824" s="821"/>
      <c r="V824" s="805"/>
      <c r="W824" s="805"/>
      <c r="X824" s="805"/>
      <c r="Y824" s="805"/>
      <c r="Z824" s="805">
        <f t="shared" ref="Z824" si="605">V824+Y824</f>
        <v>0</v>
      </c>
      <c r="AA824" s="805"/>
      <c r="AB824" s="821"/>
      <c r="AR824" s="802" t="str">
        <f t="shared" si="582"/>
        <v/>
      </c>
    </row>
    <row r="825" spans="1:46" x14ac:dyDescent="0.2">
      <c r="A825" s="815">
        <f>+SUBTOTAL(3,$B$13:B825)</f>
        <v>407</v>
      </c>
      <c r="B825" s="805" t="s">
        <v>795</v>
      </c>
      <c r="C825" s="805" t="s">
        <v>20</v>
      </c>
      <c r="D825" s="841"/>
      <c r="E825" s="821">
        <v>1</v>
      </c>
      <c r="F825" s="822" t="s">
        <v>2187</v>
      </c>
      <c r="G825" s="821" t="s">
        <v>1779</v>
      </c>
      <c r="H825" s="821" t="s">
        <v>1778</v>
      </c>
      <c r="I825" s="821" t="s">
        <v>439</v>
      </c>
      <c r="J825" s="821" t="s">
        <v>1779</v>
      </c>
      <c r="K825" s="821" t="s">
        <v>1778</v>
      </c>
      <c r="L825" s="821" t="s">
        <v>439</v>
      </c>
      <c r="M825" s="821">
        <v>1</v>
      </c>
      <c r="N825" s="821" t="s">
        <v>1780</v>
      </c>
      <c r="O825" s="821" t="s">
        <v>1781</v>
      </c>
      <c r="P825" s="821">
        <v>1</v>
      </c>
      <c r="Q825" s="821">
        <v>1</v>
      </c>
      <c r="R825" s="821">
        <v>1</v>
      </c>
      <c r="S825" s="821">
        <v>1</v>
      </c>
      <c r="T825" s="821"/>
      <c r="U825" s="805">
        <v>1</v>
      </c>
      <c r="V825" s="805"/>
      <c r="W825" s="805"/>
      <c r="X825" s="805"/>
      <c r="Y825" s="805"/>
      <c r="Z825" s="805"/>
      <c r="AA825" s="821">
        <v>1</v>
      </c>
      <c r="AB825" s="821">
        <f>+VLOOKUP(LEFT(C825,2),$AE$2:$AF$5,2,FALSE)</f>
        <v>4.9029999999999996</v>
      </c>
      <c r="AC825" s="802"/>
      <c r="AD825" s="802"/>
      <c r="AE825" s="802"/>
      <c r="AF825" s="802"/>
      <c r="AG825" s="802"/>
      <c r="AH825" s="802"/>
      <c r="AI825" s="802"/>
      <c r="AJ825" s="802"/>
      <c r="AK825" s="802"/>
      <c r="AL825" s="802"/>
      <c r="AM825" s="802"/>
      <c r="AN825" s="802"/>
      <c r="AO825" s="802"/>
      <c r="AP825" s="802"/>
      <c r="AR825" s="802" t="str">
        <f t="shared" si="582"/>
        <v>DA</v>
      </c>
      <c r="AS825" s="802" t="str">
        <f>+RIGHT(C825,1)</f>
        <v>3</v>
      </c>
      <c r="AT825" s="802" t="str">
        <f t="shared" si="584"/>
        <v>DA+3</v>
      </c>
    </row>
    <row r="826" spans="1:46" x14ac:dyDescent="0.2">
      <c r="A826" s="815"/>
      <c r="B826" s="805"/>
      <c r="C826" s="805"/>
      <c r="D826" s="841">
        <v>411</v>
      </c>
      <c r="E826" s="818"/>
      <c r="F826" s="818"/>
      <c r="G826" s="818"/>
      <c r="H826" s="818"/>
      <c r="I826" s="818"/>
      <c r="J826" s="818"/>
      <c r="K826" s="818"/>
      <c r="L826" s="818"/>
      <c r="M826" s="818"/>
      <c r="N826" s="805"/>
      <c r="O826" s="805"/>
      <c r="P826" s="805"/>
      <c r="Q826" s="818"/>
      <c r="R826" s="818"/>
      <c r="S826" s="818"/>
      <c r="T826" s="805">
        <v>1</v>
      </c>
      <c r="U826" s="821"/>
      <c r="V826" s="805"/>
      <c r="W826" s="805"/>
      <c r="X826" s="805"/>
      <c r="Y826" s="805"/>
      <c r="Z826" s="805">
        <f t="shared" ref="Z826" si="606">V826+Y826</f>
        <v>0</v>
      </c>
      <c r="AA826" s="805"/>
      <c r="AB826" s="821"/>
      <c r="AR826" s="802" t="str">
        <f t="shared" si="582"/>
        <v/>
      </c>
    </row>
    <row r="827" spans="1:46" x14ac:dyDescent="0.2">
      <c r="A827" s="815">
        <f>+SUBTOTAL(3,$B$13:B827)</f>
        <v>408</v>
      </c>
      <c r="B827" s="805" t="s">
        <v>796</v>
      </c>
      <c r="C827" s="805" t="s">
        <v>231</v>
      </c>
      <c r="D827" s="841"/>
      <c r="E827" s="821">
        <v>1</v>
      </c>
      <c r="F827" s="822" t="s">
        <v>2188</v>
      </c>
      <c r="G827" s="821" t="s">
        <v>1779</v>
      </c>
      <c r="H827" s="821" t="s">
        <v>1778</v>
      </c>
      <c r="I827" s="821" t="s">
        <v>439</v>
      </c>
      <c r="J827" s="821" t="s">
        <v>1779</v>
      </c>
      <c r="K827" s="821" t="s">
        <v>1778</v>
      </c>
      <c r="L827" s="821" t="s">
        <v>439</v>
      </c>
      <c r="M827" s="821">
        <v>1</v>
      </c>
      <c r="N827" s="821" t="s">
        <v>1780</v>
      </c>
      <c r="O827" s="821" t="s">
        <v>1781</v>
      </c>
      <c r="P827" s="821">
        <v>1</v>
      </c>
      <c r="Q827" s="821">
        <v>1</v>
      </c>
      <c r="R827" s="821">
        <v>1</v>
      </c>
      <c r="S827" s="821">
        <v>1</v>
      </c>
      <c r="T827" s="821"/>
      <c r="U827" s="805">
        <v>1</v>
      </c>
      <c r="V827" s="805"/>
      <c r="W827" s="805"/>
      <c r="X827" s="805"/>
      <c r="Y827" s="805"/>
      <c r="Z827" s="805"/>
      <c r="AA827" s="821">
        <v>1</v>
      </c>
      <c r="AB827" s="821">
        <f>+VLOOKUP(LEFT(C827,2),$AE$2:$AF$5,2,FALSE)</f>
        <v>4.9029999999999996</v>
      </c>
      <c r="AC827" s="802"/>
      <c r="AD827" s="802"/>
      <c r="AE827" s="802"/>
      <c r="AF827" s="802"/>
      <c r="AG827" s="802"/>
      <c r="AH827" s="802"/>
      <c r="AI827" s="802"/>
      <c r="AJ827" s="802"/>
      <c r="AK827" s="802"/>
      <c r="AL827" s="802"/>
      <c r="AM827" s="802"/>
      <c r="AN827" s="802"/>
      <c r="AO827" s="802"/>
      <c r="AP827" s="802"/>
      <c r="AR827" s="802" t="str">
        <f t="shared" si="582"/>
        <v>DA</v>
      </c>
      <c r="AS827" s="802" t="str">
        <f>+RIGHT(C827,1)</f>
        <v>0</v>
      </c>
      <c r="AT827" s="802" t="str">
        <f t="shared" si="584"/>
        <v>DA+0</v>
      </c>
    </row>
    <row r="828" spans="1:46" x14ac:dyDescent="0.2">
      <c r="A828" s="815"/>
      <c r="B828" s="805"/>
      <c r="C828" s="805"/>
      <c r="D828" s="841">
        <v>413</v>
      </c>
      <c r="E828" s="818"/>
      <c r="F828" s="818"/>
      <c r="G828" s="818"/>
      <c r="H828" s="818"/>
      <c r="I828" s="818"/>
      <c r="J828" s="818"/>
      <c r="K828" s="818"/>
      <c r="L828" s="818"/>
      <c r="M828" s="818"/>
      <c r="N828" s="805"/>
      <c r="O828" s="805"/>
      <c r="P828" s="805"/>
      <c r="Q828" s="818"/>
      <c r="R828" s="818"/>
      <c r="S828" s="818"/>
      <c r="T828" s="805">
        <v>1</v>
      </c>
      <c r="U828" s="821"/>
      <c r="V828" s="805"/>
      <c r="W828" s="805"/>
      <c r="X828" s="805"/>
      <c r="Y828" s="805"/>
      <c r="Z828" s="805">
        <f t="shared" ref="Z828" si="607">V828+Y828</f>
        <v>0</v>
      </c>
      <c r="AA828" s="805"/>
      <c r="AB828" s="821"/>
      <c r="AR828" s="802" t="str">
        <f t="shared" si="582"/>
        <v/>
      </c>
    </row>
    <row r="829" spans="1:46" x14ac:dyDescent="0.2">
      <c r="A829" s="815">
        <f>+SUBTOTAL(3,$B$13:B829)</f>
        <v>409</v>
      </c>
      <c r="B829" s="805" t="s">
        <v>797</v>
      </c>
      <c r="C829" s="805" t="s">
        <v>20</v>
      </c>
      <c r="D829" s="841"/>
      <c r="E829" s="821">
        <v>1</v>
      </c>
      <c r="F829" s="822" t="s">
        <v>2189</v>
      </c>
      <c r="G829" s="821" t="s">
        <v>1779</v>
      </c>
      <c r="H829" s="821" t="s">
        <v>1778</v>
      </c>
      <c r="I829" s="821" t="s">
        <v>439</v>
      </c>
      <c r="J829" s="821" t="s">
        <v>1779</v>
      </c>
      <c r="K829" s="821" t="s">
        <v>1778</v>
      </c>
      <c r="L829" s="821" t="s">
        <v>439</v>
      </c>
      <c r="M829" s="821">
        <v>1</v>
      </c>
      <c r="N829" s="821" t="s">
        <v>1780</v>
      </c>
      <c r="O829" s="821" t="s">
        <v>1781</v>
      </c>
      <c r="P829" s="821">
        <v>1</v>
      </c>
      <c r="Q829" s="821">
        <v>1</v>
      </c>
      <c r="R829" s="821">
        <v>1</v>
      </c>
      <c r="S829" s="821">
        <v>1</v>
      </c>
      <c r="T829" s="821"/>
      <c r="U829" s="805">
        <v>1</v>
      </c>
      <c r="V829" s="805"/>
      <c r="W829" s="805"/>
      <c r="X829" s="805"/>
      <c r="Y829" s="805"/>
      <c r="Z829" s="805"/>
      <c r="AA829" s="821">
        <v>1</v>
      </c>
      <c r="AB829" s="821">
        <f>+VLOOKUP(LEFT(C829,2),$AE$2:$AF$5,2,FALSE)</f>
        <v>4.9029999999999996</v>
      </c>
      <c r="AC829" s="802"/>
      <c r="AD829" s="802"/>
      <c r="AE829" s="802"/>
      <c r="AF829" s="802"/>
      <c r="AG829" s="802"/>
      <c r="AH829" s="802"/>
      <c r="AI829" s="802"/>
      <c r="AJ829" s="802"/>
      <c r="AK829" s="802"/>
      <c r="AL829" s="802"/>
      <c r="AM829" s="802"/>
      <c r="AN829" s="802"/>
      <c r="AO829" s="802"/>
      <c r="AP829" s="802"/>
      <c r="AR829" s="802" t="str">
        <f t="shared" si="582"/>
        <v>DA</v>
      </c>
      <c r="AS829" s="802" t="str">
        <f>+RIGHT(C829,1)</f>
        <v>3</v>
      </c>
      <c r="AT829" s="802" t="str">
        <f t="shared" si="584"/>
        <v>DA+3</v>
      </c>
    </row>
    <row r="830" spans="1:46" x14ac:dyDescent="0.2">
      <c r="A830" s="815"/>
      <c r="B830" s="805"/>
      <c r="C830" s="805"/>
      <c r="D830" s="841">
        <v>386.1</v>
      </c>
      <c r="E830" s="818"/>
      <c r="F830" s="818"/>
      <c r="G830" s="818"/>
      <c r="H830" s="818"/>
      <c r="I830" s="818"/>
      <c r="J830" s="818"/>
      <c r="K830" s="818"/>
      <c r="L830" s="818"/>
      <c r="M830" s="818"/>
      <c r="N830" s="805"/>
      <c r="O830" s="805"/>
      <c r="P830" s="805"/>
      <c r="Q830" s="818"/>
      <c r="R830" s="818"/>
      <c r="S830" s="818"/>
      <c r="T830" s="805">
        <v>1</v>
      </c>
      <c r="U830" s="821"/>
      <c r="V830" s="805"/>
      <c r="W830" s="805"/>
      <c r="X830" s="805"/>
      <c r="Y830" s="805"/>
      <c r="Z830" s="805">
        <f t="shared" ref="Z830" si="608">V830+Y830</f>
        <v>0</v>
      </c>
      <c r="AA830" s="805"/>
      <c r="AB830" s="821"/>
      <c r="AR830" s="802" t="str">
        <f t="shared" si="582"/>
        <v/>
      </c>
    </row>
    <row r="831" spans="1:46" x14ac:dyDescent="0.2">
      <c r="A831" s="815">
        <f>+SUBTOTAL(3,$B$13:B831)</f>
        <v>410</v>
      </c>
      <c r="B831" s="805" t="s">
        <v>100</v>
      </c>
      <c r="C831" s="805" t="s">
        <v>239</v>
      </c>
      <c r="D831" s="841"/>
      <c r="E831" s="821">
        <v>1</v>
      </c>
      <c r="F831" s="822" t="s">
        <v>2190</v>
      </c>
      <c r="G831" s="821" t="s">
        <v>1779</v>
      </c>
      <c r="H831" s="821" t="s">
        <v>1778</v>
      </c>
      <c r="I831" s="821" t="s">
        <v>439</v>
      </c>
      <c r="J831" s="821" t="s">
        <v>1779</v>
      </c>
      <c r="K831" s="821" t="s">
        <v>1778</v>
      </c>
      <c r="L831" s="821" t="s">
        <v>439</v>
      </c>
      <c r="M831" s="821">
        <v>1</v>
      </c>
      <c r="N831" s="821" t="s">
        <v>1780</v>
      </c>
      <c r="O831" s="821" t="s">
        <v>1781</v>
      </c>
      <c r="P831" s="821">
        <v>1</v>
      </c>
      <c r="Q831" s="821">
        <v>1</v>
      </c>
      <c r="R831" s="821">
        <v>1</v>
      </c>
      <c r="S831" s="818"/>
      <c r="T831" s="821"/>
      <c r="U831" s="805">
        <v>1</v>
      </c>
      <c r="V831" s="805"/>
      <c r="W831" s="805"/>
      <c r="X831" s="805"/>
      <c r="Y831" s="805"/>
      <c r="Z831" s="805"/>
      <c r="AA831" s="821">
        <v>1</v>
      </c>
      <c r="AB831" s="821">
        <f>+VLOOKUP(LEFT(C831,2),$AE$2:$AF$5,2,FALSE)</f>
        <v>8.3190000000000008</v>
      </c>
      <c r="AR831" s="802" t="str">
        <f t="shared" si="582"/>
        <v>DC</v>
      </c>
      <c r="AS831" s="802" t="str">
        <f>+RIGHT(C831,1)</f>
        <v>0</v>
      </c>
      <c r="AT831" s="802" t="str">
        <f t="shared" si="584"/>
        <v>DC+0</v>
      </c>
    </row>
    <row r="832" spans="1:46" x14ac:dyDescent="0.2">
      <c r="A832" s="815"/>
      <c r="B832" s="805"/>
      <c r="C832" s="805"/>
      <c r="D832" s="841">
        <v>400</v>
      </c>
      <c r="E832" s="818"/>
      <c r="F832" s="818"/>
      <c r="G832" s="818"/>
      <c r="H832" s="818"/>
      <c r="I832" s="818"/>
      <c r="J832" s="818"/>
      <c r="K832" s="818"/>
      <c r="L832" s="818"/>
      <c r="M832" s="818"/>
      <c r="N832" s="805"/>
      <c r="O832" s="805"/>
      <c r="P832" s="805"/>
      <c r="Q832" s="818"/>
      <c r="R832" s="818"/>
      <c r="S832" s="818"/>
      <c r="T832" s="805">
        <v>1</v>
      </c>
      <c r="U832" s="821"/>
      <c r="V832" s="805"/>
      <c r="W832" s="805"/>
      <c r="X832" s="805"/>
      <c r="Y832" s="805"/>
      <c r="Z832" s="805">
        <f t="shared" ref="Z832" si="609">V832+Y832</f>
        <v>0</v>
      </c>
      <c r="AA832" s="805"/>
      <c r="AB832" s="821"/>
      <c r="AR832" s="802" t="str">
        <f t="shared" si="582"/>
        <v/>
      </c>
    </row>
    <row r="833" spans="1:46" x14ac:dyDescent="0.2">
      <c r="A833" s="815">
        <f>+SUBTOTAL(3,$B$13:B833)</f>
        <v>411</v>
      </c>
      <c r="B833" s="805" t="s">
        <v>798</v>
      </c>
      <c r="C833" s="805" t="s">
        <v>20</v>
      </c>
      <c r="D833" s="841"/>
      <c r="E833" s="821">
        <v>1</v>
      </c>
      <c r="F833" s="822" t="s">
        <v>2191</v>
      </c>
      <c r="G833" s="821" t="s">
        <v>1779</v>
      </c>
      <c r="H833" s="821" t="s">
        <v>1778</v>
      </c>
      <c r="I833" s="821" t="s">
        <v>439</v>
      </c>
      <c r="J833" s="821" t="s">
        <v>1779</v>
      </c>
      <c r="K833" s="821" t="s">
        <v>1778</v>
      </c>
      <c r="L833" s="821" t="s">
        <v>439</v>
      </c>
      <c r="M833" s="821">
        <v>1</v>
      </c>
      <c r="N833" s="821" t="s">
        <v>1780</v>
      </c>
      <c r="O833" s="821" t="s">
        <v>1781</v>
      </c>
      <c r="P833" s="821">
        <v>1</v>
      </c>
      <c r="Q833" s="821">
        <v>1</v>
      </c>
      <c r="R833" s="821">
        <v>1</v>
      </c>
      <c r="S833" s="821">
        <v>1</v>
      </c>
      <c r="T833" s="821"/>
      <c r="U833" s="805">
        <v>1</v>
      </c>
      <c r="V833" s="805"/>
      <c r="W833" s="805"/>
      <c r="X833" s="805"/>
      <c r="Y833" s="805"/>
      <c r="Z833" s="805"/>
      <c r="AA833" s="821">
        <v>1</v>
      </c>
      <c r="AB833" s="821">
        <f>+VLOOKUP(LEFT(C833,2),$AE$2:$AF$5,2,FALSE)</f>
        <v>4.9029999999999996</v>
      </c>
      <c r="AC833" s="802"/>
      <c r="AD833" s="802"/>
      <c r="AE833" s="802"/>
      <c r="AF833" s="802"/>
      <c r="AG833" s="802"/>
      <c r="AH833" s="802"/>
      <c r="AI833" s="802"/>
      <c r="AJ833" s="802"/>
      <c r="AK833" s="802"/>
      <c r="AL833" s="802"/>
      <c r="AM833" s="802"/>
      <c r="AN833" s="802"/>
      <c r="AO833" s="802"/>
      <c r="AP833" s="802"/>
      <c r="AR833" s="802" t="str">
        <f t="shared" si="582"/>
        <v>DA</v>
      </c>
      <c r="AS833" s="802" t="str">
        <f>+RIGHT(C833,1)</f>
        <v>3</v>
      </c>
      <c r="AT833" s="802" t="str">
        <f t="shared" si="584"/>
        <v>DA+3</v>
      </c>
    </row>
    <row r="834" spans="1:46" x14ac:dyDescent="0.2">
      <c r="A834" s="815"/>
      <c r="B834" s="805"/>
      <c r="C834" s="805"/>
      <c r="D834" s="841">
        <v>416</v>
      </c>
      <c r="E834" s="818"/>
      <c r="F834" s="818"/>
      <c r="G834" s="818"/>
      <c r="H834" s="818"/>
      <c r="I834" s="818"/>
      <c r="J834" s="818"/>
      <c r="K834" s="818"/>
      <c r="L834" s="818"/>
      <c r="M834" s="818"/>
      <c r="N834" s="805"/>
      <c r="O834" s="805"/>
      <c r="P834" s="805"/>
      <c r="Q834" s="818"/>
      <c r="R834" s="818"/>
      <c r="S834" s="818"/>
      <c r="T834" s="805">
        <v>1</v>
      </c>
      <c r="U834" s="821"/>
      <c r="V834" s="805"/>
      <c r="W834" s="805"/>
      <c r="X834" s="805"/>
      <c r="Y834" s="805"/>
      <c r="Z834" s="805">
        <f t="shared" ref="Z834" si="610">V834+Y834</f>
        <v>0</v>
      </c>
      <c r="AA834" s="805"/>
      <c r="AB834" s="821"/>
      <c r="AR834" s="802" t="str">
        <f t="shared" si="582"/>
        <v/>
      </c>
    </row>
    <row r="835" spans="1:46" x14ac:dyDescent="0.2">
      <c r="A835" s="815">
        <f>+SUBTOTAL(3,$B$13:B835)</f>
        <v>412</v>
      </c>
      <c r="B835" s="805" t="s">
        <v>799</v>
      </c>
      <c r="C835" s="805" t="s">
        <v>231</v>
      </c>
      <c r="D835" s="841"/>
      <c r="E835" s="821">
        <v>1</v>
      </c>
      <c r="F835" s="822" t="s">
        <v>2192</v>
      </c>
      <c r="G835" s="821" t="s">
        <v>1779</v>
      </c>
      <c r="H835" s="821" t="s">
        <v>1778</v>
      </c>
      <c r="I835" s="821" t="s">
        <v>439</v>
      </c>
      <c r="J835" s="821" t="s">
        <v>1779</v>
      </c>
      <c r="K835" s="821" t="s">
        <v>1778</v>
      </c>
      <c r="L835" s="821" t="s">
        <v>439</v>
      </c>
      <c r="M835" s="821">
        <v>1</v>
      </c>
      <c r="N835" s="821" t="s">
        <v>1780</v>
      </c>
      <c r="O835" s="821" t="s">
        <v>1781</v>
      </c>
      <c r="P835" s="821">
        <v>1</v>
      </c>
      <c r="Q835" s="821">
        <v>1</v>
      </c>
      <c r="R835" s="821">
        <v>1</v>
      </c>
      <c r="S835" s="821">
        <v>1</v>
      </c>
      <c r="T835" s="821"/>
      <c r="U835" s="805">
        <v>1</v>
      </c>
      <c r="V835" s="805"/>
      <c r="W835" s="805"/>
      <c r="X835" s="805"/>
      <c r="Y835" s="805"/>
      <c r="Z835" s="805"/>
      <c r="AA835" s="821">
        <v>1</v>
      </c>
      <c r="AB835" s="821">
        <f>+VLOOKUP(LEFT(C835,2),$AE$2:$AF$5,2,FALSE)</f>
        <v>4.9029999999999996</v>
      </c>
      <c r="AC835" s="802"/>
      <c r="AD835" s="802"/>
      <c r="AE835" s="802"/>
      <c r="AF835" s="802"/>
      <c r="AG835" s="802"/>
      <c r="AH835" s="802"/>
      <c r="AI835" s="802"/>
      <c r="AJ835" s="802"/>
      <c r="AK835" s="802"/>
      <c r="AL835" s="802"/>
      <c r="AM835" s="802"/>
      <c r="AN835" s="802"/>
      <c r="AO835" s="802"/>
      <c r="AP835" s="802"/>
      <c r="AR835" s="802" t="str">
        <f t="shared" si="582"/>
        <v>DA</v>
      </c>
      <c r="AS835" s="802" t="str">
        <f>+RIGHT(C835,1)</f>
        <v>0</v>
      </c>
      <c r="AT835" s="802" t="str">
        <f t="shared" si="584"/>
        <v>DA+0</v>
      </c>
    </row>
    <row r="836" spans="1:46" x14ac:dyDescent="0.2">
      <c r="A836" s="815"/>
      <c r="B836" s="805"/>
      <c r="C836" s="805"/>
      <c r="D836" s="841">
        <v>411</v>
      </c>
      <c r="E836" s="818"/>
      <c r="F836" s="818"/>
      <c r="G836" s="818"/>
      <c r="H836" s="818"/>
      <c r="I836" s="818"/>
      <c r="J836" s="818"/>
      <c r="K836" s="818"/>
      <c r="L836" s="818"/>
      <c r="M836" s="818"/>
      <c r="N836" s="805"/>
      <c r="O836" s="805"/>
      <c r="P836" s="805"/>
      <c r="Q836" s="818"/>
      <c r="R836" s="818"/>
      <c r="S836" s="818"/>
      <c r="T836" s="805">
        <v>1</v>
      </c>
      <c r="U836" s="821"/>
      <c r="V836" s="805"/>
      <c r="W836" s="805"/>
      <c r="X836" s="805"/>
      <c r="Y836" s="805"/>
      <c r="Z836" s="805">
        <f t="shared" ref="Z836" si="611">V836+Y836</f>
        <v>0</v>
      </c>
      <c r="AA836" s="805"/>
      <c r="AB836" s="821"/>
      <c r="AR836" s="802" t="str">
        <f t="shared" si="582"/>
        <v/>
      </c>
    </row>
    <row r="837" spans="1:46" x14ac:dyDescent="0.2">
      <c r="A837" s="815">
        <f>+SUBTOTAL(3,$B$13:B837)</f>
        <v>413</v>
      </c>
      <c r="B837" s="805" t="s">
        <v>800</v>
      </c>
      <c r="C837" s="805" t="s">
        <v>20</v>
      </c>
      <c r="D837" s="841"/>
      <c r="E837" s="821">
        <v>1</v>
      </c>
      <c r="F837" s="822" t="s">
        <v>2193</v>
      </c>
      <c r="G837" s="821" t="s">
        <v>1779</v>
      </c>
      <c r="H837" s="821" t="s">
        <v>1778</v>
      </c>
      <c r="I837" s="821" t="s">
        <v>439</v>
      </c>
      <c r="J837" s="821" t="s">
        <v>1779</v>
      </c>
      <c r="K837" s="821" t="s">
        <v>1778</v>
      </c>
      <c r="L837" s="821" t="s">
        <v>439</v>
      </c>
      <c r="M837" s="821">
        <v>1</v>
      </c>
      <c r="N837" s="821" t="s">
        <v>1780</v>
      </c>
      <c r="O837" s="821" t="s">
        <v>1781</v>
      </c>
      <c r="P837" s="821">
        <v>1</v>
      </c>
      <c r="Q837" s="821">
        <v>1</v>
      </c>
      <c r="R837" s="821">
        <v>1</v>
      </c>
      <c r="S837" s="821">
        <v>1</v>
      </c>
      <c r="T837" s="821"/>
      <c r="U837" s="805">
        <v>1</v>
      </c>
      <c r="V837" s="805"/>
      <c r="W837" s="805"/>
      <c r="X837" s="805"/>
      <c r="Y837" s="805"/>
      <c r="Z837" s="805"/>
      <c r="AA837" s="821">
        <v>1</v>
      </c>
      <c r="AB837" s="821">
        <f>+VLOOKUP(LEFT(C837,2),$AE$2:$AF$5,2,FALSE)</f>
        <v>4.9029999999999996</v>
      </c>
      <c r="AC837" s="802"/>
      <c r="AD837" s="802"/>
      <c r="AE837" s="802"/>
      <c r="AF837" s="802"/>
      <c r="AG837" s="802"/>
      <c r="AH837" s="802"/>
      <c r="AI837" s="802"/>
      <c r="AJ837" s="802"/>
      <c r="AK837" s="802"/>
      <c r="AL837" s="802"/>
      <c r="AM837" s="802"/>
      <c r="AN837" s="802"/>
      <c r="AO837" s="802"/>
      <c r="AP837" s="802"/>
      <c r="AR837" s="802" t="str">
        <f t="shared" si="582"/>
        <v>DA</v>
      </c>
      <c r="AS837" s="802" t="str">
        <f>+RIGHT(C837,1)</f>
        <v>3</v>
      </c>
      <c r="AT837" s="802" t="str">
        <f t="shared" si="584"/>
        <v>DA+3</v>
      </c>
    </row>
    <row r="838" spans="1:46" x14ac:dyDescent="0.2">
      <c r="A838" s="815"/>
      <c r="B838" s="805"/>
      <c r="C838" s="805"/>
      <c r="D838" s="841">
        <v>399</v>
      </c>
      <c r="E838" s="818"/>
      <c r="F838" s="818"/>
      <c r="G838" s="818"/>
      <c r="H838" s="818"/>
      <c r="I838" s="818"/>
      <c r="J838" s="818"/>
      <c r="K838" s="818"/>
      <c r="L838" s="818"/>
      <c r="M838" s="818"/>
      <c r="N838" s="805"/>
      <c r="O838" s="805"/>
      <c r="P838" s="805"/>
      <c r="Q838" s="818"/>
      <c r="R838" s="818"/>
      <c r="S838" s="818"/>
      <c r="T838" s="805">
        <v>1</v>
      </c>
      <c r="U838" s="821"/>
      <c r="V838" s="805"/>
      <c r="W838" s="805"/>
      <c r="X838" s="805"/>
      <c r="Y838" s="805"/>
      <c r="Z838" s="805">
        <f t="shared" ref="Z838" si="612">V838+Y838</f>
        <v>0</v>
      </c>
      <c r="AA838" s="805"/>
      <c r="AB838" s="821"/>
      <c r="AR838" s="802" t="str">
        <f t="shared" si="582"/>
        <v/>
      </c>
    </row>
    <row r="839" spans="1:46" x14ac:dyDescent="0.2">
      <c r="A839" s="815">
        <f>+SUBTOTAL(3,$B$13:B839)</f>
        <v>414</v>
      </c>
      <c r="B839" s="805" t="s">
        <v>801</v>
      </c>
      <c r="C839" s="805" t="s">
        <v>231</v>
      </c>
      <c r="D839" s="841"/>
      <c r="E839" s="821">
        <v>1</v>
      </c>
      <c r="F839" s="822" t="s">
        <v>2194</v>
      </c>
      <c r="G839" s="821" t="s">
        <v>1779</v>
      </c>
      <c r="H839" s="821" t="s">
        <v>1778</v>
      </c>
      <c r="I839" s="821" t="s">
        <v>439</v>
      </c>
      <c r="J839" s="821" t="s">
        <v>1779</v>
      </c>
      <c r="K839" s="821" t="s">
        <v>1778</v>
      </c>
      <c r="L839" s="821" t="s">
        <v>439</v>
      </c>
      <c r="M839" s="821">
        <v>1</v>
      </c>
      <c r="N839" s="821" t="s">
        <v>1780</v>
      </c>
      <c r="O839" s="821" t="s">
        <v>1781</v>
      </c>
      <c r="P839" s="821">
        <v>1</v>
      </c>
      <c r="Q839" s="821">
        <v>1</v>
      </c>
      <c r="R839" s="821">
        <v>1</v>
      </c>
      <c r="S839" s="821">
        <v>1</v>
      </c>
      <c r="T839" s="821"/>
      <c r="U839" s="805">
        <v>1</v>
      </c>
      <c r="V839" s="805"/>
      <c r="W839" s="805"/>
      <c r="X839" s="805"/>
      <c r="Y839" s="805"/>
      <c r="Z839" s="805"/>
      <c r="AA839" s="821">
        <v>1</v>
      </c>
      <c r="AB839" s="821">
        <f>+VLOOKUP(LEFT(C839,2),$AE$2:$AF$5,2,FALSE)</f>
        <v>4.9029999999999996</v>
      </c>
      <c r="AC839" s="802"/>
      <c r="AD839" s="802"/>
      <c r="AE839" s="802"/>
      <c r="AF839" s="802"/>
      <c r="AG839" s="802"/>
      <c r="AH839" s="802"/>
      <c r="AI839" s="802"/>
      <c r="AJ839" s="802"/>
      <c r="AK839" s="802"/>
      <c r="AL839" s="802"/>
      <c r="AM839" s="802"/>
      <c r="AN839" s="802"/>
      <c r="AO839" s="802"/>
      <c r="AP839" s="802"/>
      <c r="AR839" s="802" t="str">
        <f t="shared" si="582"/>
        <v>DA</v>
      </c>
      <c r="AS839" s="802" t="str">
        <f>+RIGHT(C839,1)</f>
        <v>0</v>
      </c>
      <c r="AT839" s="802" t="str">
        <f t="shared" si="584"/>
        <v>DA+0</v>
      </c>
    </row>
    <row r="840" spans="1:46" x14ac:dyDescent="0.2">
      <c r="A840" s="815"/>
      <c r="B840" s="805"/>
      <c r="C840" s="805"/>
      <c r="D840" s="841">
        <v>413</v>
      </c>
      <c r="E840" s="818"/>
      <c r="F840" s="818"/>
      <c r="G840" s="818"/>
      <c r="H840" s="818"/>
      <c r="I840" s="818"/>
      <c r="J840" s="818"/>
      <c r="K840" s="818"/>
      <c r="L840" s="818"/>
      <c r="M840" s="818"/>
      <c r="N840" s="805"/>
      <c r="O840" s="805"/>
      <c r="P840" s="805"/>
      <c r="Q840" s="818"/>
      <c r="R840" s="818"/>
      <c r="S840" s="818"/>
      <c r="T840" s="805">
        <v>1</v>
      </c>
      <c r="U840" s="821"/>
      <c r="V840" s="805"/>
      <c r="W840" s="805"/>
      <c r="X840" s="805"/>
      <c r="Y840" s="805"/>
      <c r="Z840" s="805">
        <f t="shared" ref="Z840" si="613">V840+Y840</f>
        <v>0</v>
      </c>
      <c r="AA840" s="805"/>
      <c r="AB840" s="821"/>
      <c r="AR840" s="802" t="str">
        <f t="shared" si="582"/>
        <v/>
      </c>
    </row>
    <row r="841" spans="1:46" x14ac:dyDescent="0.2">
      <c r="A841" s="815">
        <f>+SUBTOTAL(3,$B$13:B841)</f>
        <v>415</v>
      </c>
      <c r="B841" s="805" t="s">
        <v>802</v>
      </c>
      <c r="C841" s="805" t="s">
        <v>20</v>
      </c>
      <c r="D841" s="841"/>
      <c r="E841" s="821">
        <v>1</v>
      </c>
      <c r="F841" s="822" t="s">
        <v>2195</v>
      </c>
      <c r="G841" s="821" t="s">
        <v>1779</v>
      </c>
      <c r="H841" s="821" t="s">
        <v>1778</v>
      </c>
      <c r="I841" s="821" t="s">
        <v>439</v>
      </c>
      <c r="J841" s="821" t="s">
        <v>1779</v>
      </c>
      <c r="K841" s="821" t="s">
        <v>1778</v>
      </c>
      <c r="L841" s="821" t="s">
        <v>439</v>
      </c>
      <c r="M841" s="821">
        <v>1</v>
      </c>
      <c r="N841" s="821" t="s">
        <v>1780</v>
      </c>
      <c r="O841" s="821" t="s">
        <v>1781</v>
      </c>
      <c r="P841" s="821">
        <v>1</v>
      </c>
      <c r="Q841" s="821">
        <v>1</v>
      </c>
      <c r="R841" s="821">
        <v>1</v>
      </c>
      <c r="S841" s="821">
        <v>1</v>
      </c>
      <c r="T841" s="821"/>
      <c r="U841" s="805">
        <v>1</v>
      </c>
      <c r="V841" s="805"/>
      <c r="W841" s="805"/>
      <c r="X841" s="805"/>
      <c r="Y841" s="805"/>
      <c r="Z841" s="805"/>
      <c r="AA841" s="821">
        <v>1</v>
      </c>
      <c r="AB841" s="821">
        <f>+VLOOKUP(LEFT(C841,2),$AE$2:$AF$5,2,FALSE)</f>
        <v>4.9029999999999996</v>
      </c>
      <c r="AC841" s="802"/>
      <c r="AD841" s="802"/>
      <c r="AE841" s="802"/>
      <c r="AF841" s="802"/>
      <c r="AG841" s="802"/>
      <c r="AH841" s="802"/>
      <c r="AI841" s="802"/>
      <c r="AJ841" s="802"/>
      <c r="AK841" s="802"/>
      <c r="AL841" s="802"/>
      <c r="AM841" s="802"/>
      <c r="AN841" s="802"/>
      <c r="AO841" s="802"/>
      <c r="AP841" s="802"/>
      <c r="AR841" s="802" t="str">
        <f t="shared" si="582"/>
        <v>DA</v>
      </c>
      <c r="AS841" s="802" t="str">
        <f>+RIGHT(C841,1)</f>
        <v>3</v>
      </c>
      <c r="AT841" s="802" t="str">
        <f t="shared" si="584"/>
        <v>DA+3</v>
      </c>
    </row>
    <row r="842" spans="1:46" x14ac:dyDescent="0.2">
      <c r="A842" s="815"/>
      <c r="B842" s="805"/>
      <c r="C842" s="805"/>
      <c r="D842" s="841">
        <v>426</v>
      </c>
      <c r="E842" s="818"/>
      <c r="F842" s="818"/>
      <c r="G842" s="818"/>
      <c r="H842" s="818"/>
      <c r="I842" s="818"/>
      <c r="J842" s="818"/>
      <c r="K842" s="818"/>
      <c r="L842" s="818"/>
      <c r="M842" s="818"/>
      <c r="N842" s="805"/>
      <c r="O842" s="805"/>
      <c r="P842" s="805"/>
      <c r="Q842" s="818"/>
      <c r="R842" s="818"/>
      <c r="S842" s="818"/>
      <c r="T842" s="805">
        <v>1</v>
      </c>
      <c r="U842" s="821"/>
      <c r="V842" s="805"/>
      <c r="W842" s="805"/>
      <c r="X842" s="805"/>
      <c r="Y842" s="805"/>
      <c r="Z842" s="805">
        <f t="shared" ref="Z842" si="614">V842+Y842</f>
        <v>0</v>
      </c>
      <c r="AA842" s="805"/>
      <c r="AB842" s="821"/>
      <c r="AR842" s="802" t="str">
        <f t="shared" si="582"/>
        <v/>
      </c>
    </row>
    <row r="843" spans="1:46" x14ac:dyDescent="0.2">
      <c r="A843" s="815">
        <f>+SUBTOTAL(3,$B$13:B843)</f>
        <v>416</v>
      </c>
      <c r="B843" s="805" t="s">
        <v>803</v>
      </c>
      <c r="C843" s="805" t="s">
        <v>20</v>
      </c>
      <c r="D843" s="841"/>
      <c r="E843" s="821">
        <v>1</v>
      </c>
      <c r="F843" s="822" t="s">
        <v>2196</v>
      </c>
      <c r="G843" s="821" t="s">
        <v>1779</v>
      </c>
      <c r="H843" s="821" t="s">
        <v>1778</v>
      </c>
      <c r="I843" s="821" t="s">
        <v>439</v>
      </c>
      <c r="J843" s="821" t="s">
        <v>1779</v>
      </c>
      <c r="K843" s="821" t="s">
        <v>1778</v>
      </c>
      <c r="L843" s="821" t="s">
        <v>439</v>
      </c>
      <c r="M843" s="821">
        <v>1</v>
      </c>
      <c r="N843" s="821" t="s">
        <v>1780</v>
      </c>
      <c r="O843" s="821" t="s">
        <v>1781</v>
      </c>
      <c r="P843" s="821">
        <v>1</v>
      </c>
      <c r="Q843" s="821">
        <v>1</v>
      </c>
      <c r="R843" s="821">
        <v>1</v>
      </c>
      <c r="S843" s="821">
        <v>1</v>
      </c>
      <c r="T843" s="821"/>
      <c r="U843" s="805">
        <v>1</v>
      </c>
      <c r="V843" s="805"/>
      <c r="W843" s="805"/>
      <c r="X843" s="805"/>
      <c r="Y843" s="805"/>
      <c r="Z843" s="805"/>
      <c r="AA843" s="821">
        <v>1</v>
      </c>
      <c r="AB843" s="821">
        <f>+VLOOKUP(LEFT(C843,2),$AE$2:$AF$5,2,FALSE)</f>
        <v>4.9029999999999996</v>
      </c>
      <c r="AC843" s="802"/>
      <c r="AD843" s="802"/>
      <c r="AE843" s="802"/>
      <c r="AF843" s="802"/>
      <c r="AG843" s="802"/>
      <c r="AH843" s="802"/>
      <c r="AI843" s="802"/>
      <c r="AJ843" s="802"/>
      <c r="AK843" s="802"/>
      <c r="AL843" s="802"/>
      <c r="AM843" s="802"/>
      <c r="AN843" s="802"/>
      <c r="AO843" s="802"/>
      <c r="AP843" s="802"/>
      <c r="AR843" s="802" t="str">
        <f t="shared" si="582"/>
        <v>DA</v>
      </c>
      <c r="AS843" s="802" t="str">
        <f>+RIGHT(C843,1)</f>
        <v>3</v>
      </c>
      <c r="AT843" s="802" t="str">
        <f t="shared" si="584"/>
        <v>DA+3</v>
      </c>
    </row>
    <row r="844" spans="1:46" x14ac:dyDescent="0.2">
      <c r="A844" s="815"/>
      <c r="B844" s="805"/>
      <c r="C844" s="805"/>
      <c r="D844" s="841">
        <v>413</v>
      </c>
      <c r="E844" s="818"/>
      <c r="F844" s="818"/>
      <c r="G844" s="818"/>
      <c r="H844" s="818"/>
      <c r="I844" s="818"/>
      <c r="J844" s="818"/>
      <c r="K844" s="818"/>
      <c r="L844" s="818"/>
      <c r="M844" s="818"/>
      <c r="N844" s="805"/>
      <c r="O844" s="805"/>
      <c r="P844" s="805"/>
      <c r="Q844" s="818"/>
      <c r="R844" s="818"/>
      <c r="S844" s="818"/>
      <c r="T844" s="805">
        <v>1</v>
      </c>
      <c r="U844" s="821"/>
      <c r="V844" s="805"/>
      <c r="W844" s="805"/>
      <c r="X844" s="805"/>
      <c r="Y844" s="805"/>
      <c r="Z844" s="805">
        <f t="shared" ref="Z844" si="615">V844+Y844</f>
        <v>0</v>
      </c>
      <c r="AA844" s="805"/>
      <c r="AB844" s="821"/>
      <c r="AR844" s="802" t="str">
        <f t="shared" si="582"/>
        <v/>
      </c>
    </row>
    <row r="845" spans="1:46" x14ac:dyDescent="0.2">
      <c r="A845" s="815">
        <f>+SUBTOTAL(3,$B$13:B845)</f>
        <v>417</v>
      </c>
      <c r="B845" s="805" t="s">
        <v>804</v>
      </c>
      <c r="C845" s="805" t="s">
        <v>20</v>
      </c>
      <c r="D845" s="841"/>
      <c r="E845" s="821">
        <v>1</v>
      </c>
      <c r="F845" s="822" t="s">
        <v>2197</v>
      </c>
      <c r="G845" s="821" t="s">
        <v>1779</v>
      </c>
      <c r="H845" s="821" t="s">
        <v>1778</v>
      </c>
      <c r="I845" s="821" t="s">
        <v>439</v>
      </c>
      <c r="J845" s="821" t="s">
        <v>1779</v>
      </c>
      <c r="K845" s="821" t="s">
        <v>1778</v>
      </c>
      <c r="L845" s="821" t="s">
        <v>439</v>
      </c>
      <c r="M845" s="821">
        <v>1</v>
      </c>
      <c r="N845" s="821" t="s">
        <v>1780</v>
      </c>
      <c r="O845" s="821" t="s">
        <v>1781</v>
      </c>
      <c r="P845" s="821">
        <v>1</v>
      </c>
      <c r="Q845" s="821">
        <v>1</v>
      </c>
      <c r="R845" s="821">
        <v>1</v>
      </c>
      <c r="S845" s="821">
        <v>1</v>
      </c>
      <c r="T845" s="821"/>
      <c r="U845" s="805">
        <v>1</v>
      </c>
      <c r="V845" s="805"/>
      <c r="W845" s="805"/>
      <c r="X845" s="805"/>
      <c r="Y845" s="805"/>
      <c r="Z845" s="805"/>
      <c r="AA845" s="821">
        <v>1</v>
      </c>
      <c r="AB845" s="821">
        <f>+VLOOKUP(LEFT(C845,2),$AE$2:$AF$5,2,FALSE)</f>
        <v>4.9029999999999996</v>
      </c>
      <c r="AC845" s="802"/>
      <c r="AD845" s="802"/>
      <c r="AE845" s="802"/>
      <c r="AF845" s="802"/>
      <c r="AG845" s="802"/>
      <c r="AH845" s="802"/>
      <c r="AI845" s="802"/>
      <c r="AJ845" s="802"/>
      <c r="AK845" s="802"/>
      <c r="AL845" s="802"/>
      <c r="AM845" s="802"/>
      <c r="AN845" s="802"/>
      <c r="AO845" s="802"/>
      <c r="AP845" s="802"/>
      <c r="AR845" s="802" t="str">
        <f t="shared" ref="AR845:AR908" si="616">+LEFT(C845,2)</f>
        <v>DA</v>
      </c>
      <c r="AS845" s="802" t="str">
        <f>+RIGHT(C845,1)</f>
        <v>3</v>
      </c>
      <c r="AT845" s="802" t="str">
        <f t="shared" si="584"/>
        <v>DA+3</v>
      </c>
    </row>
    <row r="846" spans="1:46" x14ac:dyDescent="0.2">
      <c r="A846" s="815"/>
      <c r="B846" s="805"/>
      <c r="C846" s="805"/>
      <c r="D846" s="841">
        <v>425</v>
      </c>
      <c r="E846" s="818"/>
      <c r="F846" s="818"/>
      <c r="G846" s="818"/>
      <c r="H846" s="818"/>
      <c r="I846" s="818"/>
      <c r="J846" s="818"/>
      <c r="K846" s="818"/>
      <c r="L846" s="818"/>
      <c r="M846" s="818"/>
      <c r="N846" s="805"/>
      <c r="O846" s="805"/>
      <c r="P846" s="805"/>
      <c r="Q846" s="818"/>
      <c r="R846" s="818"/>
      <c r="S846" s="818"/>
      <c r="T846" s="805">
        <v>1</v>
      </c>
      <c r="U846" s="821"/>
      <c r="V846" s="805"/>
      <c r="W846" s="805"/>
      <c r="X846" s="805"/>
      <c r="Y846" s="805"/>
      <c r="Z846" s="805">
        <f t="shared" ref="Z846" si="617">V846+Y846</f>
        <v>0</v>
      </c>
      <c r="AA846" s="805"/>
      <c r="AB846" s="821"/>
      <c r="AR846" s="802" t="str">
        <f t="shared" si="616"/>
        <v/>
      </c>
    </row>
    <row r="847" spans="1:46" x14ac:dyDescent="0.2">
      <c r="A847" s="815">
        <f>+SUBTOTAL(3,$B$13:B847)</f>
        <v>418</v>
      </c>
      <c r="B847" s="805" t="s">
        <v>805</v>
      </c>
      <c r="C847" s="805" t="s">
        <v>20</v>
      </c>
      <c r="D847" s="841"/>
      <c r="E847" s="821">
        <v>1</v>
      </c>
      <c r="F847" s="822" t="s">
        <v>2198</v>
      </c>
      <c r="G847" s="821" t="s">
        <v>1779</v>
      </c>
      <c r="H847" s="821" t="s">
        <v>1778</v>
      </c>
      <c r="I847" s="821" t="s">
        <v>439</v>
      </c>
      <c r="J847" s="821" t="s">
        <v>1779</v>
      </c>
      <c r="K847" s="821" t="s">
        <v>1778</v>
      </c>
      <c r="L847" s="821" t="s">
        <v>439</v>
      </c>
      <c r="M847" s="821">
        <v>1</v>
      </c>
      <c r="N847" s="821" t="s">
        <v>1780</v>
      </c>
      <c r="O847" s="821" t="s">
        <v>1781</v>
      </c>
      <c r="P847" s="821">
        <v>1</v>
      </c>
      <c r="Q847" s="821">
        <v>1</v>
      </c>
      <c r="R847" s="821">
        <v>1</v>
      </c>
      <c r="S847" s="821">
        <v>1</v>
      </c>
      <c r="T847" s="821"/>
      <c r="U847" s="805">
        <v>1</v>
      </c>
      <c r="V847" s="805"/>
      <c r="W847" s="805"/>
      <c r="X847" s="805"/>
      <c r="Y847" s="805"/>
      <c r="Z847" s="805"/>
      <c r="AA847" s="821">
        <v>1</v>
      </c>
      <c r="AB847" s="821">
        <f>+VLOOKUP(LEFT(C847,2),$AE$2:$AF$5,2,FALSE)</f>
        <v>4.9029999999999996</v>
      </c>
      <c r="AC847" s="802"/>
      <c r="AD847" s="802"/>
      <c r="AE847" s="802"/>
      <c r="AF847" s="802"/>
      <c r="AG847" s="802"/>
      <c r="AH847" s="802"/>
      <c r="AI847" s="802"/>
      <c r="AJ847" s="802"/>
      <c r="AK847" s="802"/>
      <c r="AL847" s="802"/>
      <c r="AM847" s="802"/>
      <c r="AN847" s="802"/>
      <c r="AO847" s="802"/>
      <c r="AP847" s="802"/>
      <c r="AR847" s="802" t="str">
        <f t="shared" si="616"/>
        <v>DA</v>
      </c>
      <c r="AS847" s="802" t="str">
        <f>+RIGHT(C847,1)</f>
        <v>3</v>
      </c>
      <c r="AT847" s="802" t="str">
        <f t="shared" ref="AT847:AT909" si="618">+CONCATENATE(AR847,"+",AS847)</f>
        <v>DA+3</v>
      </c>
    </row>
    <row r="848" spans="1:46" x14ac:dyDescent="0.2">
      <c r="A848" s="815"/>
      <c r="B848" s="805"/>
      <c r="C848" s="805"/>
      <c r="D848" s="841">
        <v>408.3</v>
      </c>
      <c r="E848" s="818"/>
      <c r="F848" s="818"/>
      <c r="G848" s="818"/>
      <c r="H848" s="818"/>
      <c r="I848" s="818"/>
      <c r="J848" s="818"/>
      <c r="K848" s="818"/>
      <c r="L848" s="818"/>
      <c r="M848" s="818"/>
      <c r="N848" s="805"/>
      <c r="O848" s="805"/>
      <c r="P848" s="805"/>
      <c r="Q848" s="818"/>
      <c r="R848" s="818"/>
      <c r="S848" s="818"/>
      <c r="T848" s="805">
        <v>1</v>
      </c>
      <c r="U848" s="821"/>
      <c r="V848" s="805"/>
      <c r="W848" s="805"/>
      <c r="X848" s="805"/>
      <c r="Y848" s="805"/>
      <c r="Z848" s="805">
        <f t="shared" ref="Z848" si="619">V848+Y848</f>
        <v>0</v>
      </c>
      <c r="AA848" s="805"/>
      <c r="AB848" s="821"/>
      <c r="AR848" s="802" t="str">
        <f t="shared" si="616"/>
        <v/>
      </c>
    </row>
    <row r="849" spans="1:46" x14ac:dyDescent="0.2">
      <c r="A849" s="815">
        <f>+SUBTOTAL(3,$B$13:B849)</f>
        <v>419</v>
      </c>
      <c r="B849" s="805" t="s">
        <v>806</v>
      </c>
      <c r="C849" s="805" t="s">
        <v>245</v>
      </c>
      <c r="D849" s="841"/>
      <c r="E849" s="821">
        <v>1</v>
      </c>
      <c r="F849" s="822" t="s">
        <v>2199</v>
      </c>
      <c r="G849" s="821" t="s">
        <v>1779</v>
      </c>
      <c r="H849" s="821" t="s">
        <v>1778</v>
      </c>
      <c r="I849" s="821" t="s">
        <v>439</v>
      </c>
      <c r="J849" s="821" t="s">
        <v>1779</v>
      </c>
      <c r="K849" s="821" t="s">
        <v>1778</v>
      </c>
      <c r="L849" s="821" t="s">
        <v>439</v>
      </c>
      <c r="M849" s="821">
        <v>1</v>
      </c>
      <c r="N849" s="821" t="s">
        <v>1780</v>
      </c>
      <c r="O849" s="821" t="s">
        <v>1781</v>
      </c>
      <c r="P849" s="821">
        <v>1</v>
      </c>
      <c r="Q849" s="821">
        <v>1</v>
      </c>
      <c r="R849" s="821">
        <v>1</v>
      </c>
      <c r="S849" s="818"/>
      <c r="T849" s="821"/>
      <c r="U849" s="805">
        <v>1</v>
      </c>
      <c r="V849" s="805"/>
      <c r="W849" s="805"/>
      <c r="X849" s="805"/>
      <c r="Y849" s="805"/>
      <c r="Z849" s="805"/>
      <c r="AA849" s="821">
        <v>1</v>
      </c>
      <c r="AB849" s="821">
        <f>+VLOOKUP(LEFT(C849,2),$AE$2:$AF$5,2,FALSE)</f>
        <v>7.3659999999999997</v>
      </c>
      <c r="AR849" s="802" t="str">
        <f t="shared" si="616"/>
        <v>DB</v>
      </c>
      <c r="AS849" s="802" t="str">
        <f>+RIGHT(C849,1)</f>
        <v>0</v>
      </c>
      <c r="AT849" s="802" t="str">
        <f t="shared" si="618"/>
        <v>DB+0</v>
      </c>
    </row>
    <row r="850" spans="1:46" x14ac:dyDescent="0.2">
      <c r="A850" s="815"/>
      <c r="B850" s="805"/>
      <c r="C850" s="805"/>
      <c r="D850" s="841">
        <v>375.1</v>
      </c>
      <c r="E850" s="818"/>
      <c r="F850" s="818"/>
      <c r="G850" s="818"/>
      <c r="H850" s="818"/>
      <c r="I850" s="818"/>
      <c r="J850" s="818"/>
      <c r="K850" s="818"/>
      <c r="L850" s="818"/>
      <c r="M850" s="818"/>
      <c r="N850" s="805"/>
      <c r="O850" s="805"/>
      <c r="P850" s="805"/>
      <c r="Q850" s="818"/>
      <c r="R850" s="818"/>
      <c r="S850" s="818"/>
      <c r="T850" s="805">
        <v>1</v>
      </c>
      <c r="U850" s="821"/>
      <c r="V850" s="805"/>
      <c r="W850" s="805"/>
      <c r="X850" s="805"/>
      <c r="Y850" s="805"/>
      <c r="Z850" s="805">
        <f t="shared" ref="Z850" si="620">V850+Y850</f>
        <v>0</v>
      </c>
      <c r="AA850" s="805"/>
      <c r="AB850" s="821"/>
      <c r="AR850" s="802" t="str">
        <f t="shared" si="616"/>
        <v/>
      </c>
    </row>
    <row r="851" spans="1:46" x14ac:dyDescent="0.2">
      <c r="A851" s="815">
        <f>+SUBTOTAL(3,$B$13:B851)</f>
        <v>420</v>
      </c>
      <c r="B851" s="805" t="s">
        <v>807</v>
      </c>
      <c r="C851" s="805" t="s">
        <v>231</v>
      </c>
      <c r="D851" s="841"/>
      <c r="E851" s="821">
        <v>1</v>
      </c>
      <c r="F851" s="822" t="s">
        <v>2200</v>
      </c>
      <c r="G851" s="821" t="s">
        <v>1779</v>
      </c>
      <c r="H851" s="821" t="s">
        <v>1778</v>
      </c>
      <c r="I851" s="821" t="s">
        <v>439</v>
      </c>
      <c r="J851" s="821" t="s">
        <v>1779</v>
      </c>
      <c r="K851" s="821" t="s">
        <v>1778</v>
      </c>
      <c r="L851" s="821" t="s">
        <v>439</v>
      </c>
      <c r="M851" s="821">
        <v>1</v>
      </c>
      <c r="N851" s="821" t="s">
        <v>1780</v>
      </c>
      <c r="O851" s="821" t="s">
        <v>1781</v>
      </c>
      <c r="P851" s="821">
        <v>1</v>
      </c>
      <c r="Q851" s="821">
        <v>1</v>
      </c>
      <c r="R851" s="821">
        <v>1</v>
      </c>
      <c r="S851" s="821">
        <v>1</v>
      </c>
      <c r="T851" s="821"/>
      <c r="U851" s="805">
        <v>1</v>
      </c>
      <c r="V851" s="805"/>
      <c r="W851" s="805"/>
      <c r="X851" s="805"/>
      <c r="Y851" s="805"/>
      <c r="Z851" s="805"/>
      <c r="AA851" s="821">
        <v>1</v>
      </c>
      <c r="AB851" s="821">
        <f>+VLOOKUP(LEFT(C851,2),$AE$2:$AF$5,2,FALSE)</f>
        <v>4.9029999999999996</v>
      </c>
      <c r="AC851" s="802"/>
      <c r="AD851" s="802"/>
      <c r="AE851" s="802"/>
      <c r="AF851" s="802"/>
      <c r="AG851" s="802"/>
      <c r="AH851" s="802"/>
      <c r="AI851" s="802"/>
      <c r="AJ851" s="802"/>
      <c r="AK851" s="802"/>
      <c r="AL851" s="802"/>
      <c r="AM851" s="802"/>
      <c r="AN851" s="802"/>
      <c r="AO851" s="802"/>
      <c r="AP851" s="802"/>
      <c r="AR851" s="802" t="str">
        <f t="shared" si="616"/>
        <v>DA</v>
      </c>
      <c r="AS851" s="802" t="str">
        <f>+RIGHT(C851,1)</f>
        <v>0</v>
      </c>
      <c r="AT851" s="802" t="str">
        <f t="shared" si="618"/>
        <v>DA+0</v>
      </c>
    </row>
    <row r="852" spans="1:46" x14ac:dyDescent="0.2">
      <c r="A852" s="815"/>
      <c r="B852" s="805"/>
      <c r="C852" s="805"/>
      <c r="D852" s="841">
        <v>408.7</v>
      </c>
      <c r="E852" s="818"/>
      <c r="F852" s="818"/>
      <c r="G852" s="818"/>
      <c r="H852" s="818"/>
      <c r="I852" s="818"/>
      <c r="J852" s="818"/>
      <c r="K852" s="818"/>
      <c r="L852" s="818"/>
      <c r="M852" s="818"/>
      <c r="N852" s="805"/>
      <c r="O852" s="805"/>
      <c r="P852" s="805"/>
      <c r="Q852" s="818"/>
      <c r="R852" s="818"/>
      <c r="S852" s="818"/>
      <c r="T852" s="805">
        <v>1</v>
      </c>
      <c r="U852" s="821"/>
      <c r="V852" s="805"/>
      <c r="W852" s="805"/>
      <c r="X852" s="805"/>
      <c r="Y852" s="805"/>
      <c r="Z852" s="805">
        <f t="shared" ref="Z852" si="621">V852+Y852</f>
        <v>0</v>
      </c>
      <c r="AA852" s="805"/>
      <c r="AB852" s="821"/>
      <c r="AR852" s="802" t="str">
        <f t="shared" si="616"/>
        <v/>
      </c>
    </row>
    <row r="853" spans="1:46" x14ac:dyDescent="0.2">
      <c r="A853" s="815">
        <f>+SUBTOTAL(3,$B$13:B853)</f>
        <v>421</v>
      </c>
      <c r="B853" s="805" t="s">
        <v>808</v>
      </c>
      <c r="C853" s="805" t="s">
        <v>20</v>
      </c>
      <c r="D853" s="841"/>
      <c r="E853" s="821">
        <v>1</v>
      </c>
      <c r="F853" s="822" t="s">
        <v>2201</v>
      </c>
      <c r="G853" s="821" t="s">
        <v>1779</v>
      </c>
      <c r="H853" s="821" t="s">
        <v>1778</v>
      </c>
      <c r="I853" s="821" t="s">
        <v>439</v>
      </c>
      <c r="J853" s="821" t="s">
        <v>1779</v>
      </c>
      <c r="K853" s="821" t="s">
        <v>1778</v>
      </c>
      <c r="L853" s="821" t="s">
        <v>439</v>
      </c>
      <c r="M853" s="821">
        <v>1</v>
      </c>
      <c r="N853" s="821" t="s">
        <v>1780</v>
      </c>
      <c r="O853" s="821" t="s">
        <v>1781</v>
      </c>
      <c r="P853" s="821">
        <v>1</v>
      </c>
      <c r="Q853" s="821">
        <v>1</v>
      </c>
      <c r="R853" s="821">
        <v>1</v>
      </c>
      <c r="S853" s="821">
        <v>1</v>
      </c>
      <c r="T853" s="821"/>
      <c r="U853" s="805">
        <v>1</v>
      </c>
      <c r="V853" s="805"/>
      <c r="W853" s="805"/>
      <c r="X853" s="805"/>
      <c r="Y853" s="805"/>
      <c r="Z853" s="805"/>
      <c r="AA853" s="821">
        <v>1</v>
      </c>
      <c r="AB853" s="821">
        <f>+VLOOKUP(LEFT(C853,2),$AE$2:$AF$5,2,FALSE)</f>
        <v>4.9029999999999996</v>
      </c>
      <c r="AC853" s="802"/>
      <c r="AD853" s="802"/>
      <c r="AE853" s="802"/>
      <c r="AF853" s="802"/>
      <c r="AG853" s="802"/>
      <c r="AH853" s="802"/>
      <c r="AI853" s="802"/>
      <c r="AJ853" s="802"/>
      <c r="AK853" s="802"/>
      <c r="AL853" s="802"/>
      <c r="AM853" s="802"/>
      <c r="AN853" s="802"/>
      <c r="AO853" s="802"/>
      <c r="AP853" s="802"/>
      <c r="AR853" s="802" t="str">
        <f t="shared" si="616"/>
        <v>DA</v>
      </c>
      <c r="AS853" s="802" t="str">
        <f>+RIGHT(C853,1)</f>
        <v>3</v>
      </c>
      <c r="AT853" s="802" t="str">
        <f t="shared" si="618"/>
        <v>DA+3</v>
      </c>
    </row>
    <row r="854" spans="1:46" x14ac:dyDescent="0.2">
      <c r="A854" s="815"/>
      <c r="B854" s="805"/>
      <c r="C854" s="805"/>
      <c r="D854" s="841">
        <v>410.7</v>
      </c>
      <c r="E854" s="818"/>
      <c r="F854" s="818"/>
      <c r="G854" s="818"/>
      <c r="H854" s="818"/>
      <c r="I854" s="818"/>
      <c r="J854" s="818"/>
      <c r="K854" s="818"/>
      <c r="L854" s="818"/>
      <c r="M854" s="818"/>
      <c r="N854" s="805"/>
      <c r="O854" s="805"/>
      <c r="P854" s="805"/>
      <c r="Q854" s="818"/>
      <c r="R854" s="818"/>
      <c r="S854" s="818"/>
      <c r="T854" s="805">
        <v>1</v>
      </c>
      <c r="U854" s="821"/>
      <c r="V854" s="805"/>
      <c r="W854" s="805"/>
      <c r="X854" s="805"/>
      <c r="Y854" s="805"/>
      <c r="Z854" s="805">
        <f t="shared" ref="Z854" si="622">V854+Y854</f>
        <v>0</v>
      </c>
      <c r="AA854" s="805"/>
      <c r="AB854" s="821"/>
      <c r="AR854" s="802" t="str">
        <f t="shared" si="616"/>
        <v/>
      </c>
    </row>
    <row r="855" spans="1:46" x14ac:dyDescent="0.2">
      <c r="A855" s="815">
        <f>+SUBTOTAL(3,$B$13:B855)</f>
        <v>422</v>
      </c>
      <c r="B855" s="805" t="s">
        <v>809</v>
      </c>
      <c r="C855" s="805" t="s">
        <v>231</v>
      </c>
      <c r="D855" s="841"/>
      <c r="E855" s="821">
        <v>1</v>
      </c>
      <c r="F855" s="822" t="s">
        <v>2202</v>
      </c>
      <c r="G855" s="821" t="s">
        <v>1779</v>
      </c>
      <c r="H855" s="821" t="s">
        <v>1778</v>
      </c>
      <c r="I855" s="821" t="s">
        <v>439</v>
      </c>
      <c r="J855" s="821" t="s">
        <v>1779</v>
      </c>
      <c r="K855" s="821" t="s">
        <v>1778</v>
      </c>
      <c r="L855" s="821" t="s">
        <v>439</v>
      </c>
      <c r="M855" s="821">
        <v>1</v>
      </c>
      <c r="N855" s="821" t="s">
        <v>1780</v>
      </c>
      <c r="O855" s="821" t="s">
        <v>1781</v>
      </c>
      <c r="P855" s="821">
        <v>1</v>
      </c>
      <c r="Q855" s="821">
        <v>1</v>
      </c>
      <c r="R855" s="821">
        <v>1</v>
      </c>
      <c r="S855" s="821">
        <v>1</v>
      </c>
      <c r="T855" s="821"/>
      <c r="U855" s="805">
        <v>1</v>
      </c>
      <c r="V855" s="805"/>
      <c r="W855" s="805"/>
      <c r="X855" s="805"/>
      <c r="Y855" s="805"/>
      <c r="Z855" s="805"/>
      <c r="AA855" s="821">
        <v>1</v>
      </c>
      <c r="AB855" s="821">
        <f>+VLOOKUP(LEFT(C855,2),$AE$2:$AF$5,2,FALSE)</f>
        <v>4.9029999999999996</v>
      </c>
      <c r="AC855" s="802"/>
      <c r="AD855" s="802"/>
      <c r="AE855" s="802"/>
      <c r="AF855" s="802"/>
      <c r="AG855" s="802"/>
      <c r="AH855" s="802"/>
      <c r="AI855" s="802"/>
      <c r="AJ855" s="802"/>
      <c r="AK855" s="802"/>
      <c r="AL855" s="802"/>
      <c r="AM855" s="802"/>
      <c r="AN855" s="802"/>
      <c r="AO855" s="802"/>
      <c r="AP855" s="802"/>
      <c r="AR855" s="802" t="str">
        <f t="shared" si="616"/>
        <v>DA</v>
      </c>
      <c r="AS855" s="802" t="str">
        <f>+RIGHT(C855,1)</f>
        <v>0</v>
      </c>
      <c r="AT855" s="802" t="str">
        <f t="shared" si="618"/>
        <v>DA+0</v>
      </c>
    </row>
    <row r="856" spans="1:46" x14ac:dyDescent="0.2">
      <c r="A856" s="815"/>
      <c r="B856" s="805"/>
      <c r="C856" s="805"/>
      <c r="D856" s="841">
        <v>408.2</v>
      </c>
      <c r="E856" s="818"/>
      <c r="F856" s="818"/>
      <c r="G856" s="818"/>
      <c r="H856" s="818"/>
      <c r="I856" s="818"/>
      <c r="J856" s="818"/>
      <c r="K856" s="818"/>
      <c r="L856" s="818"/>
      <c r="M856" s="818"/>
      <c r="N856" s="805"/>
      <c r="O856" s="805"/>
      <c r="P856" s="805"/>
      <c r="Q856" s="818"/>
      <c r="R856" s="818"/>
      <c r="S856" s="818"/>
      <c r="T856" s="805">
        <v>1</v>
      </c>
      <c r="U856" s="821"/>
      <c r="V856" s="805"/>
      <c r="W856" s="805"/>
      <c r="X856" s="805"/>
      <c r="Y856" s="805"/>
      <c r="Z856" s="805">
        <f t="shared" ref="Z856" si="623">V856+Y856</f>
        <v>0</v>
      </c>
      <c r="AA856" s="805"/>
      <c r="AB856" s="821"/>
      <c r="AR856" s="802" t="str">
        <f t="shared" si="616"/>
        <v/>
      </c>
    </row>
    <row r="857" spans="1:46" x14ac:dyDescent="0.2">
      <c r="A857" s="815">
        <f>+SUBTOTAL(3,$B$13:B857)</f>
        <v>423</v>
      </c>
      <c r="B857" s="805" t="s">
        <v>810</v>
      </c>
      <c r="C857" s="805" t="s">
        <v>20</v>
      </c>
      <c r="D857" s="841"/>
      <c r="E857" s="821">
        <v>1</v>
      </c>
      <c r="F857" s="822" t="s">
        <v>2203</v>
      </c>
      <c r="G857" s="821" t="s">
        <v>1779</v>
      </c>
      <c r="H857" s="821" t="s">
        <v>1778</v>
      </c>
      <c r="I857" s="821" t="s">
        <v>439</v>
      </c>
      <c r="J857" s="821" t="s">
        <v>1779</v>
      </c>
      <c r="K857" s="821" t="s">
        <v>1778</v>
      </c>
      <c r="L857" s="821" t="s">
        <v>439</v>
      </c>
      <c r="M857" s="821">
        <v>1</v>
      </c>
      <c r="N857" s="821" t="s">
        <v>1780</v>
      </c>
      <c r="O857" s="821" t="s">
        <v>1781</v>
      </c>
      <c r="P857" s="821">
        <v>1</v>
      </c>
      <c r="Q857" s="821">
        <v>1</v>
      </c>
      <c r="R857" s="821">
        <v>1</v>
      </c>
      <c r="S857" s="821">
        <v>1</v>
      </c>
      <c r="T857" s="821"/>
      <c r="U857" s="805">
        <v>1</v>
      </c>
      <c r="V857" s="805"/>
      <c r="W857" s="805"/>
      <c r="X857" s="805"/>
      <c r="Y857" s="805"/>
      <c r="Z857" s="805"/>
      <c r="AA857" s="821">
        <v>1</v>
      </c>
      <c r="AB857" s="821">
        <f>+VLOOKUP(LEFT(C857,2),$AE$2:$AF$5,2,FALSE)</f>
        <v>4.9029999999999996</v>
      </c>
      <c r="AC857" s="802"/>
      <c r="AD857" s="802"/>
      <c r="AE857" s="802"/>
      <c r="AF857" s="802"/>
      <c r="AG857" s="802"/>
      <c r="AH857" s="802"/>
      <c r="AI857" s="802"/>
      <c r="AJ857" s="802"/>
      <c r="AK857" s="802"/>
      <c r="AL857" s="802"/>
      <c r="AM857" s="802"/>
      <c r="AN857" s="802"/>
      <c r="AO857" s="802"/>
      <c r="AP857" s="802"/>
      <c r="AR857" s="802" t="str">
        <f t="shared" si="616"/>
        <v>DA</v>
      </c>
      <c r="AS857" s="802" t="str">
        <f>+RIGHT(C857,1)</f>
        <v>3</v>
      </c>
      <c r="AT857" s="802" t="str">
        <f t="shared" si="618"/>
        <v>DA+3</v>
      </c>
    </row>
    <row r="858" spans="1:46" x14ac:dyDescent="0.2">
      <c r="A858" s="815"/>
      <c r="B858" s="805"/>
      <c r="C858" s="805"/>
      <c r="D858" s="841">
        <v>426.2</v>
      </c>
      <c r="E858" s="818"/>
      <c r="F858" s="818"/>
      <c r="G858" s="818"/>
      <c r="H858" s="818"/>
      <c r="I858" s="818"/>
      <c r="J858" s="818"/>
      <c r="K858" s="818"/>
      <c r="L858" s="818"/>
      <c r="M858" s="818"/>
      <c r="N858" s="805"/>
      <c r="O858" s="805"/>
      <c r="P858" s="805"/>
      <c r="Q858" s="818"/>
      <c r="R858" s="818"/>
      <c r="S858" s="818"/>
      <c r="T858" s="805">
        <v>1</v>
      </c>
      <c r="U858" s="821"/>
      <c r="V858" s="805"/>
      <c r="W858" s="805"/>
      <c r="X858" s="805"/>
      <c r="Y858" s="805"/>
      <c r="Z858" s="805">
        <f t="shared" ref="Z858" si="624">V858+Y858</f>
        <v>0</v>
      </c>
      <c r="AA858" s="805"/>
      <c r="AB858" s="821"/>
      <c r="AR858" s="802" t="str">
        <f t="shared" si="616"/>
        <v/>
      </c>
    </row>
    <row r="859" spans="1:46" x14ac:dyDescent="0.2">
      <c r="A859" s="815">
        <f>+SUBTOTAL(3,$B$13:B859)</f>
        <v>424</v>
      </c>
      <c r="B859" s="805" t="s">
        <v>811</v>
      </c>
      <c r="C859" s="805" t="s">
        <v>20</v>
      </c>
      <c r="D859" s="841"/>
      <c r="E859" s="821">
        <v>1</v>
      </c>
      <c r="F859" s="822" t="s">
        <v>2204</v>
      </c>
      <c r="G859" s="821" t="s">
        <v>1779</v>
      </c>
      <c r="H859" s="821" t="s">
        <v>1778</v>
      </c>
      <c r="I859" s="821" t="s">
        <v>439</v>
      </c>
      <c r="J859" s="821" t="s">
        <v>1779</v>
      </c>
      <c r="K859" s="821" t="s">
        <v>1778</v>
      </c>
      <c r="L859" s="821" t="s">
        <v>439</v>
      </c>
      <c r="M859" s="821">
        <v>1</v>
      </c>
      <c r="N859" s="821" t="s">
        <v>1780</v>
      </c>
      <c r="O859" s="821" t="s">
        <v>1781</v>
      </c>
      <c r="P859" s="821">
        <v>1</v>
      </c>
      <c r="Q859" s="821">
        <v>1</v>
      </c>
      <c r="R859" s="821">
        <v>1</v>
      </c>
      <c r="S859" s="821">
        <v>1</v>
      </c>
      <c r="T859" s="821"/>
      <c r="U859" s="805">
        <v>1</v>
      </c>
      <c r="V859" s="805"/>
      <c r="W859" s="805"/>
      <c r="X859" s="805"/>
      <c r="Y859" s="805"/>
      <c r="Z859" s="805"/>
      <c r="AA859" s="821">
        <v>1</v>
      </c>
      <c r="AB859" s="821">
        <f>+VLOOKUP(LEFT(C859,2),$AE$2:$AF$5,2,FALSE)</f>
        <v>4.9029999999999996</v>
      </c>
      <c r="AC859" s="802"/>
      <c r="AD859" s="802"/>
      <c r="AE859" s="802"/>
      <c r="AF859" s="802"/>
      <c r="AG859" s="802"/>
      <c r="AH859" s="802"/>
      <c r="AI859" s="802"/>
      <c r="AJ859" s="802"/>
      <c r="AK859" s="802"/>
      <c r="AL859" s="802"/>
      <c r="AM859" s="802"/>
      <c r="AN859" s="802"/>
      <c r="AO859" s="802"/>
      <c r="AP859" s="802"/>
      <c r="AR859" s="802" t="str">
        <f t="shared" si="616"/>
        <v>DA</v>
      </c>
      <c r="AS859" s="802" t="str">
        <f>+RIGHT(C859,1)</f>
        <v>3</v>
      </c>
      <c r="AT859" s="802" t="str">
        <f t="shared" si="618"/>
        <v>DA+3</v>
      </c>
    </row>
    <row r="860" spans="1:46" x14ac:dyDescent="0.2">
      <c r="A860" s="815"/>
      <c r="B860" s="805"/>
      <c r="C860" s="805"/>
      <c r="D860" s="841">
        <v>407.7</v>
      </c>
      <c r="E860" s="818"/>
      <c r="F860" s="818"/>
      <c r="G860" s="818"/>
      <c r="H860" s="818"/>
      <c r="I860" s="818"/>
      <c r="J860" s="818"/>
      <c r="K860" s="818"/>
      <c r="L860" s="818"/>
      <c r="M860" s="818"/>
      <c r="N860" s="805"/>
      <c r="O860" s="805"/>
      <c r="P860" s="805"/>
      <c r="Q860" s="818"/>
      <c r="R860" s="818"/>
      <c r="S860" s="818"/>
      <c r="T860" s="805">
        <v>1</v>
      </c>
      <c r="U860" s="821"/>
      <c r="V860" s="805"/>
      <c r="W860" s="805"/>
      <c r="X860" s="805"/>
      <c r="Y860" s="805"/>
      <c r="Z860" s="805">
        <f t="shared" ref="Z860" si="625">V860+Y860</f>
        <v>0</v>
      </c>
      <c r="AA860" s="805"/>
      <c r="AB860" s="821"/>
      <c r="AR860" s="802" t="str">
        <f t="shared" si="616"/>
        <v/>
      </c>
    </row>
    <row r="861" spans="1:46" x14ac:dyDescent="0.2">
      <c r="A861" s="815">
        <f>+SUBTOTAL(3,$B$13:B861)</f>
        <v>425</v>
      </c>
      <c r="B861" s="805" t="s">
        <v>812</v>
      </c>
      <c r="C861" s="805" t="s">
        <v>231</v>
      </c>
      <c r="D861" s="841"/>
      <c r="E861" s="821">
        <v>1</v>
      </c>
      <c r="F861" s="822" t="s">
        <v>2205</v>
      </c>
      <c r="G861" s="821" t="s">
        <v>1779</v>
      </c>
      <c r="H861" s="821" t="s">
        <v>1778</v>
      </c>
      <c r="I861" s="821" t="s">
        <v>439</v>
      </c>
      <c r="J861" s="821" t="s">
        <v>1779</v>
      </c>
      <c r="K861" s="821" t="s">
        <v>1778</v>
      </c>
      <c r="L861" s="821" t="s">
        <v>439</v>
      </c>
      <c r="M861" s="821">
        <v>1</v>
      </c>
      <c r="N861" s="821" t="s">
        <v>1780</v>
      </c>
      <c r="O861" s="821" t="s">
        <v>1781</v>
      </c>
      <c r="P861" s="821">
        <v>1</v>
      </c>
      <c r="Q861" s="821">
        <v>1</v>
      </c>
      <c r="R861" s="821">
        <v>1</v>
      </c>
      <c r="S861" s="821">
        <v>1</v>
      </c>
      <c r="T861" s="821"/>
      <c r="U861" s="805">
        <v>1</v>
      </c>
      <c r="V861" s="805"/>
      <c r="W861" s="805"/>
      <c r="X861" s="805"/>
      <c r="Y861" s="805"/>
      <c r="Z861" s="805"/>
      <c r="AA861" s="821">
        <v>1</v>
      </c>
      <c r="AB861" s="821">
        <f>+VLOOKUP(LEFT(C861,2),$AE$2:$AF$5,2,FALSE)</f>
        <v>4.9029999999999996</v>
      </c>
      <c r="AC861" s="802"/>
      <c r="AD861" s="802"/>
      <c r="AE861" s="802"/>
      <c r="AF861" s="802"/>
      <c r="AG861" s="802"/>
      <c r="AH861" s="802"/>
      <c r="AI861" s="802"/>
      <c r="AJ861" s="802"/>
      <c r="AK861" s="802"/>
      <c r="AL861" s="802"/>
      <c r="AM861" s="802"/>
      <c r="AN861" s="802"/>
      <c r="AO861" s="802"/>
      <c r="AP861" s="802"/>
      <c r="AR861" s="802" t="str">
        <f t="shared" si="616"/>
        <v>DA</v>
      </c>
      <c r="AS861" s="802" t="str">
        <f>+RIGHT(C861,1)</f>
        <v>0</v>
      </c>
      <c r="AT861" s="802" t="str">
        <f t="shared" si="618"/>
        <v>DA+0</v>
      </c>
    </row>
    <row r="862" spans="1:46" x14ac:dyDescent="0.2">
      <c r="A862" s="815"/>
      <c r="B862" s="805"/>
      <c r="C862" s="805"/>
      <c r="D862" s="841">
        <v>401.6</v>
      </c>
      <c r="E862" s="818"/>
      <c r="F862" s="818"/>
      <c r="G862" s="818"/>
      <c r="H862" s="818"/>
      <c r="I862" s="818"/>
      <c r="J862" s="818"/>
      <c r="K862" s="818"/>
      <c r="L862" s="818"/>
      <c r="M862" s="818"/>
      <c r="N862" s="805"/>
      <c r="O862" s="805"/>
      <c r="P862" s="805"/>
      <c r="Q862" s="818"/>
      <c r="R862" s="818"/>
      <c r="S862" s="818"/>
      <c r="T862" s="805">
        <v>1</v>
      </c>
      <c r="U862" s="821"/>
      <c r="V862" s="805"/>
      <c r="W862" s="805"/>
      <c r="X862" s="805"/>
      <c r="Y862" s="805"/>
      <c r="Z862" s="805">
        <f t="shared" ref="Z862" si="626">V862+Y862</f>
        <v>0</v>
      </c>
      <c r="AA862" s="805"/>
      <c r="AB862" s="821"/>
      <c r="AR862" s="802" t="str">
        <f t="shared" si="616"/>
        <v/>
      </c>
    </row>
    <row r="863" spans="1:46" x14ac:dyDescent="0.2">
      <c r="A863" s="815">
        <f>+SUBTOTAL(3,$B$13:B863)</f>
        <v>426</v>
      </c>
      <c r="B863" s="805" t="s">
        <v>813</v>
      </c>
      <c r="C863" s="805" t="s">
        <v>20</v>
      </c>
      <c r="D863" s="841"/>
      <c r="E863" s="821">
        <v>1</v>
      </c>
      <c r="F863" s="822" t="s">
        <v>2206</v>
      </c>
      <c r="G863" s="821" t="s">
        <v>1779</v>
      </c>
      <c r="H863" s="821" t="s">
        <v>1778</v>
      </c>
      <c r="I863" s="821" t="s">
        <v>439</v>
      </c>
      <c r="J863" s="821" t="s">
        <v>1779</v>
      </c>
      <c r="K863" s="821" t="s">
        <v>1778</v>
      </c>
      <c r="L863" s="821" t="s">
        <v>439</v>
      </c>
      <c r="M863" s="821">
        <v>1</v>
      </c>
      <c r="N863" s="821" t="s">
        <v>1780</v>
      </c>
      <c r="O863" s="821" t="s">
        <v>1781</v>
      </c>
      <c r="P863" s="821">
        <v>1</v>
      </c>
      <c r="Q863" s="821">
        <v>1</v>
      </c>
      <c r="R863" s="821">
        <v>1</v>
      </c>
      <c r="S863" s="821">
        <v>1</v>
      </c>
      <c r="T863" s="821"/>
      <c r="U863" s="805">
        <v>1</v>
      </c>
      <c r="V863" s="805"/>
      <c r="W863" s="805"/>
      <c r="X863" s="805"/>
      <c r="Y863" s="805"/>
      <c r="Z863" s="805"/>
      <c r="AA863" s="821">
        <v>1</v>
      </c>
      <c r="AB863" s="821">
        <f>+VLOOKUP(LEFT(C863,2),$AE$2:$AF$5,2,FALSE)</f>
        <v>4.9029999999999996</v>
      </c>
      <c r="AC863" s="802"/>
      <c r="AD863" s="802"/>
      <c r="AE863" s="802"/>
      <c r="AF863" s="802"/>
      <c r="AG863" s="802"/>
      <c r="AH863" s="802"/>
      <c r="AI863" s="802"/>
      <c r="AJ863" s="802"/>
      <c r="AK863" s="802"/>
      <c r="AL863" s="802"/>
      <c r="AM863" s="802"/>
      <c r="AN863" s="802"/>
      <c r="AO863" s="802"/>
      <c r="AP863" s="802"/>
      <c r="AR863" s="802" t="str">
        <f t="shared" si="616"/>
        <v>DA</v>
      </c>
      <c r="AS863" s="802" t="str">
        <f>+RIGHT(C863,1)</f>
        <v>3</v>
      </c>
      <c r="AT863" s="802" t="str">
        <f t="shared" si="618"/>
        <v>DA+3</v>
      </c>
    </row>
    <row r="864" spans="1:46" x14ac:dyDescent="0.2">
      <c r="A864" s="815"/>
      <c r="B864" s="805"/>
      <c r="C864" s="805"/>
      <c r="D864" s="841">
        <v>425.5</v>
      </c>
      <c r="E864" s="818"/>
      <c r="F864" s="818"/>
      <c r="G864" s="818"/>
      <c r="H864" s="818"/>
      <c r="I864" s="818"/>
      <c r="J864" s="818"/>
      <c r="K864" s="818"/>
      <c r="L864" s="818"/>
      <c r="M864" s="818"/>
      <c r="N864" s="805"/>
      <c r="O864" s="805"/>
      <c r="P864" s="805"/>
      <c r="Q864" s="818"/>
      <c r="R864" s="818"/>
      <c r="S864" s="818"/>
      <c r="T864" s="805">
        <v>1</v>
      </c>
      <c r="U864" s="821"/>
      <c r="V864" s="805"/>
      <c r="W864" s="805"/>
      <c r="X864" s="805"/>
      <c r="Y864" s="805"/>
      <c r="Z864" s="805">
        <f t="shared" ref="Z864" si="627">V864+Y864</f>
        <v>0</v>
      </c>
      <c r="AA864" s="805"/>
      <c r="AB864" s="821"/>
      <c r="AR864" s="802" t="str">
        <f t="shared" si="616"/>
        <v/>
      </c>
    </row>
    <row r="865" spans="1:46" x14ac:dyDescent="0.2">
      <c r="A865" s="815">
        <f>+SUBTOTAL(3,$B$13:B865)</f>
        <v>427</v>
      </c>
      <c r="B865" s="805" t="s">
        <v>814</v>
      </c>
      <c r="C865" s="805" t="s">
        <v>20</v>
      </c>
      <c r="D865" s="841"/>
      <c r="E865" s="821">
        <v>1</v>
      </c>
      <c r="F865" s="822" t="s">
        <v>2207</v>
      </c>
      <c r="G865" s="821" t="s">
        <v>1779</v>
      </c>
      <c r="H865" s="821" t="s">
        <v>1778</v>
      </c>
      <c r="I865" s="821" t="s">
        <v>439</v>
      </c>
      <c r="J865" s="821" t="s">
        <v>1779</v>
      </c>
      <c r="K865" s="821" t="s">
        <v>1778</v>
      </c>
      <c r="L865" s="821" t="s">
        <v>439</v>
      </c>
      <c r="M865" s="821">
        <v>1</v>
      </c>
      <c r="N865" s="821" t="s">
        <v>1780</v>
      </c>
      <c r="O865" s="821" t="s">
        <v>1781</v>
      </c>
      <c r="P865" s="821">
        <v>1</v>
      </c>
      <c r="Q865" s="821">
        <v>1</v>
      </c>
      <c r="R865" s="821">
        <v>1</v>
      </c>
      <c r="S865" s="821">
        <v>1</v>
      </c>
      <c r="T865" s="821"/>
      <c r="U865" s="805">
        <v>1</v>
      </c>
      <c r="V865" s="805"/>
      <c r="W865" s="805"/>
      <c r="X865" s="805"/>
      <c r="Y865" s="805"/>
      <c r="Z865" s="805"/>
      <c r="AA865" s="821">
        <v>1</v>
      </c>
      <c r="AB865" s="821">
        <f>+VLOOKUP(LEFT(C865,2),$AE$2:$AF$5,2,FALSE)</f>
        <v>4.9029999999999996</v>
      </c>
      <c r="AC865" s="802"/>
      <c r="AD865" s="802"/>
      <c r="AE865" s="802"/>
      <c r="AF865" s="802"/>
      <c r="AG865" s="802"/>
      <c r="AH865" s="802"/>
      <c r="AI865" s="802"/>
      <c r="AJ865" s="802"/>
      <c r="AK865" s="802"/>
      <c r="AL865" s="802"/>
      <c r="AM865" s="802"/>
      <c r="AN865" s="802"/>
      <c r="AO865" s="802"/>
      <c r="AP865" s="802"/>
      <c r="AR865" s="802" t="str">
        <f t="shared" si="616"/>
        <v>DA</v>
      </c>
      <c r="AS865" s="802" t="str">
        <f>+RIGHT(C865,1)</f>
        <v>3</v>
      </c>
      <c r="AT865" s="802" t="str">
        <f t="shared" si="618"/>
        <v>DA+3</v>
      </c>
    </row>
    <row r="866" spans="1:46" x14ac:dyDescent="0.2">
      <c r="A866" s="815"/>
      <c r="B866" s="805"/>
      <c r="C866" s="805"/>
      <c r="D866" s="841">
        <v>414.4</v>
      </c>
      <c r="E866" s="818"/>
      <c r="F866" s="818"/>
      <c r="G866" s="818"/>
      <c r="H866" s="818"/>
      <c r="I866" s="818"/>
      <c r="J866" s="818"/>
      <c r="K866" s="818"/>
      <c r="L866" s="818"/>
      <c r="M866" s="818"/>
      <c r="N866" s="805"/>
      <c r="O866" s="805"/>
      <c r="P866" s="805"/>
      <c r="Q866" s="818"/>
      <c r="R866" s="818"/>
      <c r="S866" s="818"/>
      <c r="T866" s="805">
        <v>1</v>
      </c>
      <c r="U866" s="821"/>
      <c r="V866" s="805"/>
      <c r="W866" s="805"/>
      <c r="X866" s="805"/>
      <c r="Y866" s="805"/>
      <c r="Z866" s="805">
        <f t="shared" ref="Z866" si="628">V866+Y866</f>
        <v>0</v>
      </c>
      <c r="AA866" s="805"/>
      <c r="AB866" s="821"/>
      <c r="AR866" s="802" t="str">
        <f t="shared" si="616"/>
        <v/>
      </c>
    </row>
    <row r="867" spans="1:46" x14ac:dyDescent="0.2">
      <c r="A867" s="815">
        <f>+SUBTOTAL(3,$B$13:B867)</f>
        <v>428</v>
      </c>
      <c r="B867" s="805" t="s">
        <v>815</v>
      </c>
      <c r="C867" s="805" t="s">
        <v>20</v>
      </c>
      <c r="D867" s="841"/>
      <c r="E867" s="821">
        <v>1</v>
      </c>
      <c r="F867" s="822" t="s">
        <v>2208</v>
      </c>
      <c r="G867" s="821" t="s">
        <v>1779</v>
      </c>
      <c r="H867" s="821" t="s">
        <v>1778</v>
      </c>
      <c r="I867" s="821" t="s">
        <v>439</v>
      </c>
      <c r="J867" s="821" t="s">
        <v>1779</v>
      </c>
      <c r="K867" s="821" t="s">
        <v>1778</v>
      </c>
      <c r="L867" s="821" t="s">
        <v>439</v>
      </c>
      <c r="M867" s="821">
        <v>1</v>
      </c>
      <c r="N867" s="821" t="s">
        <v>1780</v>
      </c>
      <c r="O867" s="821" t="s">
        <v>1781</v>
      </c>
      <c r="P867" s="821">
        <v>1</v>
      </c>
      <c r="Q867" s="821">
        <v>1</v>
      </c>
      <c r="R867" s="821">
        <v>1</v>
      </c>
      <c r="S867" s="821">
        <v>1</v>
      </c>
      <c r="T867" s="821"/>
      <c r="U867" s="805">
        <v>1</v>
      </c>
      <c r="V867" s="805"/>
      <c r="W867" s="805"/>
      <c r="X867" s="805"/>
      <c r="Y867" s="805"/>
      <c r="Z867" s="805"/>
      <c r="AA867" s="821">
        <v>1</v>
      </c>
      <c r="AB867" s="821">
        <f>+VLOOKUP(LEFT(C867,2),$AE$2:$AF$5,2,FALSE)</f>
        <v>4.9029999999999996</v>
      </c>
      <c r="AC867" s="802"/>
      <c r="AD867" s="802"/>
      <c r="AE867" s="802"/>
      <c r="AF867" s="802"/>
      <c r="AG867" s="802"/>
      <c r="AH867" s="802"/>
      <c r="AI867" s="802"/>
      <c r="AJ867" s="802"/>
      <c r="AK867" s="802"/>
      <c r="AL867" s="802"/>
      <c r="AM867" s="802"/>
      <c r="AN867" s="802"/>
      <c r="AO867" s="802"/>
      <c r="AP867" s="802"/>
      <c r="AR867" s="802" t="str">
        <f t="shared" si="616"/>
        <v>DA</v>
      </c>
      <c r="AS867" s="802" t="str">
        <f>+RIGHT(C867,1)</f>
        <v>3</v>
      </c>
      <c r="AT867" s="802" t="str">
        <f t="shared" si="618"/>
        <v>DA+3</v>
      </c>
    </row>
    <row r="868" spans="1:46" x14ac:dyDescent="0.2">
      <c r="A868" s="815"/>
      <c r="B868" s="805"/>
      <c r="C868" s="805"/>
      <c r="D868" s="841">
        <v>410.6</v>
      </c>
      <c r="E868" s="818"/>
      <c r="F868" s="818"/>
      <c r="G868" s="818"/>
      <c r="H868" s="818"/>
      <c r="I868" s="818"/>
      <c r="J868" s="818"/>
      <c r="K868" s="818"/>
      <c r="L868" s="818"/>
      <c r="M868" s="818"/>
      <c r="N868" s="805"/>
      <c r="O868" s="805"/>
      <c r="P868" s="805"/>
      <c r="Q868" s="818"/>
      <c r="R868" s="818"/>
      <c r="S868" s="818"/>
      <c r="T868" s="805">
        <v>1</v>
      </c>
      <c r="U868" s="821"/>
      <c r="V868" s="805"/>
      <c r="W868" s="805"/>
      <c r="X868" s="805"/>
      <c r="Y868" s="805"/>
      <c r="Z868" s="805">
        <f t="shared" ref="Z868" si="629">V868+Y868</f>
        <v>0</v>
      </c>
      <c r="AA868" s="805"/>
      <c r="AB868" s="821"/>
      <c r="AR868" s="802" t="str">
        <f t="shared" si="616"/>
        <v/>
      </c>
    </row>
    <row r="869" spans="1:46" x14ac:dyDescent="0.2">
      <c r="A869" s="815">
        <f>+SUBTOTAL(3,$B$13:B869)</f>
        <v>429</v>
      </c>
      <c r="B869" s="805" t="s">
        <v>816</v>
      </c>
      <c r="C869" s="805" t="s">
        <v>20</v>
      </c>
      <c r="D869" s="841"/>
      <c r="E869" s="821">
        <v>1</v>
      </c>
      <c r="F869" s="822" t="s">
        <v>2209</v>
      </c>
      <c r="G869" s="821" t="s">
        <v>1779</v>
      </c>
      <c r="H869" s="821" t="s">
        <v>1778</v>
      </c>
      <c r="I869" s="821" t="s">
        <v>439</v>
      </c>
      <c r="J869" s="821" t="s">
        <v>1779</v>
      </c>
      <c r="K869" s="821" t="s">
        <v>1778</v>
      </c>
      <c r="L869" s="821" t="s">
        <v>439</v>
      </c>
      <c r="M869" s="821">
        <v>1</v>
      </c>
      <c r="N869" s="821" t="s">
        <v>1780</v>
      </c>
      <c r="O869" s="821" t="s">
        <v>1781</v>
      </c>
      <c r="P869" s="821">
        <v>1</v>
      </c>
      <c r="Q869" s="821">
        <v>1</v>
      </c>
      <c r="R869" s="821">
        <v>1</v>
      </c>
      <c r="S869" s="821">
        <v>1</v>
      </c>
      <c r="T869" s="821"/>
      <c r="U869" s="805">
        <v>1</v>
      </c>
      <c r="V869" s="805"/>
      <c r="W869" s="805"/>
      <c r="X869" s="805"/>
      <c r="Y869" s="805"/>
      <c r="Z869" s="805"/>
      <c r="AA869" s="821">
        <v>1</v>
      </c>
      <c r="AB869" s="821">
        <f>+VLOOKUP(LEFT(C869,2),$AE$2:$AF$5,2,FALSE)</f>
        <v>4.9029999999999996</v>
      </c>
      <c r="AC869" s="802"/>
      <c r="AD869" s="802"/>
      <c r="AE869" s="802"/>
      <c r="AF869" s="802"/>
      <c r="AG869" s="802"/>
      <c r="AH869" s="802"/>
      <c r="AI869" s="802"/>
      <c r="AJ869" s="802"/>
      <c r="AK869" s="802"/>
      <c r="AL869" s="802"/>
      <c r="AM869" s="802"/>
      <c r="AN869" s="802"/>
      <c r="AO869" s="802"/>
      <c r="AP869" s="802"/>
      <c r="AR869" s="802" t="str">
        <f t="shared" si="616"/>
        <v>DA</v>
      </c>
      <c r="AS869" s="802" t="str">
        <f>+RIGHT(C869,1)</f>
        <v>3</v>
      </c>
      <c r="AT869" s="802" t="str">
        <f t="shared" si="618"/>
        <v>DA+3</v>
      </c>
    </row>
    <row r="870" spans="1:46" x14ac:dyDescent="0.2">
      <c r="A870" s="815"/>
      <c r="B870" s="805"/>
      <c r="C870" s="805"/>
      <c r="D870" s="841">
        <v>428.4</v>
      </c>
      <c r="E870" s="818"/>
      <c r="F870" s="818"/>
      <c r="G870" s="818"/>
      <c r="H870" s="818"/>
      <c r="I870" s="818"/>
      <c r="J870" s="818"/>
      <c r="K870" s="818"/>
      <c r="L870" s="818"/>
      <c r="M870" s="818"/>
      <c r="N870" s="805"/>
      <c r="O870" s="805"/>
      <c r="P870" s="805"/>
      <c r="Q870" s="818"/>
      <c r="R870" s="818"/>
      <c r="S870" s="818"/>
      <c r="T870" s="805">
        <v>1</v>
      </c>
      <c r="U870" s="821"/>
      <c r="V870" s="805"/>
      <c r="W870" s="805"/>
      <c r="X870" s="805"/>
      <c r="Y870" s="805"/>
      <c r="Z870" s="805">
        <f t="shared" ref="Z870" si="630">V870+Y870</f>
        <v>0</v>
      </c>
      <c r="AA870" s="805"/>
      <c r="AB870" s="821"/>
      <c r="AR870" s="802" t="str">
        <f t="shared" si="616"/>
        <v/>
      </c>
    </row>
    <row r="871" spans="1:46" x14ac:dyDescent="0.2">
      <c r="A871" s="815">
        <f>+SUBTOTAL(3,$B$13:B871)</f>
        <v>430</v>
      </c>
      <c r="B871" s="805" t="s">
        <v>817</v>
      </c>
      <c r="C871" s="805" t="s">
        <v>20</v>
      </c>
      <c r="D871" s="841"/>
      <c r="E871" s="821">
        <v>1</v>
      </c>
      <c r="F871" s="822" t="s">
        <v>2210</v>
      </c>
      <c r="G871" s="821" t="s">
        <v>1779</v>
      </c>
      <c r="H871" s="821" t="s">
        <v>1778</v>
      </c>
      <c r="I871" s="821" t="s">
        <v>439</v>
      </c>
      <c r="J871" s="821" t="s">
        <v>1779</v>
      </c>
      <c r="K871" s="821" t="s">
        <v>1778</v>
      </c>
      <c r="L871" s="821" t="s">
        <v>439</v>
      </c>
      <c r="M871" s="821">
        <v>1</v>
      </c>
      <c r="N871" s="821" t="s">
        <v>1780</v>
      </c>
      <c r="O871" s="821" t="s">
        <v>1781</v>
      </c>
      <c r="P871" s="821">
        <v>1</v>
      </c>
      <c r="Q871" s="821">
        <v>1</v>
      </c>
      <c r="R871" s="821">
        <v>1</v>
      </c>
      <c r="S871" s="821">
        <v>1</v>
      </c>
      <c r="T871" s="821"/>
      <c r="U871" s="805">
        <v>1</v>
      </c>
      <c r="V871" s="805"/>
      <c r="W871" s="805"/>
      <c r="X871" s="805"/>
      <c r="Y871" s="805"/>
      <c r="Z871" s="805"/>
      <c r="AA871" s="821">
        <v>1</v>
      </c>
      <c r="AB871" s="821">
        <f>+VLOOKUP(LEFT(C871,2),$AE$2:$AF$5,2,FALSE)</f>
        <v>4.9029999999999996</v>
      </c>
      <c r="AC871" s="802"/>
      <c r="AD871" s="802"/>
      <c r="AE871" s="802"/>
      <c r="AF871" s="802"/>
      <c r="AG871" s="802"/>
      <c r="AH871" s="802"/>
      <c r="AI871" s="802"/>
      <c r="AJ871" s="802"/>
      <c r="AK871" s="802"/>
      <c r="AL871" s="802"/>
      <c r="AM871" s="802"/>
      <c r="AN871" s="802"/>
      <c r="AO871" s="802"/>
      <c r="AP871" s="802"/>
      <c r="AR871" s="802" t="str">
        <f t="shared" si="616"/>
        <v>DA</v>
      </c>
      <c r="AS871" s="802" t="str">
        <f>+RIGHT(C871,1)</f>
        <v>3</v>
      </c>
      <c r="AT871" s="802" t="str">
        <f t="shared" si="618"/>
        <v>DA+3</v>
      </c>
    </row>
    <row r="872" spans="1:46" x14ac:dyDescent="0.2">
      <c r="A872" s="815"/>
      <c r="B872" s="805"/>
      <c r="C872" s="805"/>
      <c r="D872" s="841">
        <v>400.6</v>
      </c>
      <c r="E872" s="818"/>
      <c r="F872" s="818"/>
      <c r="G872" s="818"/>
      <c r="H872" s="818"/>
      <c r="I872" s="818"/>
      <c r="J872" s="818"/>
      <c r="K872" s="818"/>
      <c r="L872" s="818"/>
      <c r="M872" s="818"/>
      <c r="N872" s="805"/>
      <c r="O872" s="805"/>
      <c r="P872" s="805"/>
      <c r="Q872" s="818"/>
      <c r="R872" s="818"/>
      <c r="S872" s="818"/>
      <c r="T872" s="805">
        <v>1</v>
      </c>
      <c r="U872" s="821"/>
      <c r="V872" s="805"/>
      <c r="W872" s="805"/>
      <c r="X872" s="805"/>
      <c r="Y872" s="805"/>
      <c r="Z872" s="805">
        <f t="shared" ref="Z872" si="631">V872+Y872</f>
        <v>0</v>
      </c>
      <c r="AA872" s="805"/>
      <c r="AB872" s="821"/>
      <c r="AR872" s="802" t="str">
        <f t="shared" si="616"/>
        <v/>
      </c>
    </row>
    <row r="873" spans="1:46" x14ac:dyDescent="0.2">
      <c r="A873" s="815">
        <f>+SUBTOTAL(3,$B$13:B873)</f>
        <v>431</v>
      </c>
      <c r="B873" s="805" t="s">
        <v>818</v>
      </c>
      <c r="C873" s="805" t="s">
        <v>242</v>
      </c>
      <c r="D873" s="841"/>
      <c r="E873" s="821">
        <v>1</v>
      </c>
      <c r="F873" s="822" t="s">
        <v>2211</v>
      </c>
      <c r="G873" s="821" t="s">
        <v>1779</v>
      </c>
      <c r="H873" s="821" t="s">
        <v>1778</v>
      </c>
      <c r="I873" s="821" t="s">
        <v>439</v>
      </c>
      <c r="J873" s="821" t="s">
        <v>1779</v>
      </c>
      <c r="K873" s="821" t="s">
        <v>1778</v>
      </c>
      <c r="L873" s="821" t="s">
        <v>439</v>
      </c>
      <c r="M873" s="821">
        <v>1</v>
      </c>
      <c r="N873" s="821" t="s">
        <v>1780</v>
      </c>
      <c r="O873" s="821" t="s">
        <v>1781</v>
      </c>
      <c r="P873" s="821">
        <v>1</v>
      </c>
      <c r="Q873" s="821">
        <v>1</v>
      </c>
      <c r="R873" s="821">
        <v>1</v>
      </c>
      <c r="S873" s="818"/>
      <c r="T873" s="821"/>
      <c r="U873" s="805">
        <v>1</v>
      </c>
      <c r="V873" s="805"/>
      <c r="W873" s="805"/>
      <c r="X873" s="805"/>
      <c r="Y873" s="805"/>
      <c r="Z873" s="805"/>
      <c r="AA873" s="821">
        <v>1</v>
      </c>
      <c r="AB873" s="821">
        <f>+VLOOKUP(LEFT(C873,2),$AE$2:$AF$5,2,FALSE)</f>
        <v>7.3659999999999997</v>
      </c>
      <c r="AR873" s="802" t="str">
        <f t="shared" si="616"/>
        <v>DB</v>
      </c>
      <c r="AS873" s="802" t="str">
        <f>+RIGHT(C873,1)</f>
        <v>0</v>
      </c>
      <c r="AT873" s="802" t="str">
        <f t="shared" si="618"/>
        <v>DB+0</v>
      </c>
    </row>
    <row r="874" spans="1:46" x14ac:dyDescent="0.2">
      <c r="A874" s="815"/>
      <c r="B874" s="805"/>
      <c r="C874" s="805"/>
      <c r="D874" s="841">
        <v>395.4</v>
      </c>
      <c r="E874" s="818"/>
      <c r="F874" s="818"/>
      <c r="G874" s="818"/>
      <c r="H874" s="818"/>
      <c r="I874" s="818"/>
      <c r="J874" s="818"/>
      <c r="K874" s="818"/>
      <c r="L874" s="818"/>
      <c r="M874" s="818"/>
      <c r="N874" s="805"/>
      <c r="O874" s="805"/>
      <c r="P874" s="805"/>
      <c r="Q874" s="818"/>
      <c r="R874" s="818"/>
      <c r="S874" s="818"/>
      <c r="T874" s="805">
        <v>1</v>
      </c>
      <c r="U874" s="821"/>
      <c r="V874" s="805"/>
      <c r="W874" s="805"/>
      <c r="X874" s="805"/>
      <c r="Y874" s="805"/>
      <c r="Z874" s="805"/>
      <c r="AA874" s="805"/>
      <c r="AB874" s="821"/>
      <c r="AR874" s="802" t="str">
        <f t="shared" si="616"/>
        <v/>
      </c>
    </row>
    <row r="875" spans="1:46" x14ac:dyDescent="0.2">
      <c r="A875" s="815">
        <f>+SUBTOTAL(3,$B$13:B875)</f>
        <v>432</v>
      </c>
      <c r="B875" s="805" t="s">
        <v>819</v>
      </c>
      <c r="C875" s="805" t="s">
        <v>231</v>
      </c>
      <c r="D875" s="841"/>
      <c r="E875" s="821">
        <v>1</v>
      </c>
      <c r="F875" s="822" t="s">
        <v>2212</v>
      </c>
      <c r="G875" s="821" t="s">
        <v>1779</v>
      </c>
      <c r="H875" s="821" t="s">
        <v>1778</v>
      </c>
      <c r="I875" s="821" t="s">
        <v>439</v>
      </c>
      <c r="J875" s="821" t="s">
        <v>1779</v>
      </c>
      <c r="K875" s="821" t="s">
        <v>1778</v>
      </c>
      <c r="L875" s="821" t="s">
        <v>439</v>
      </c>
      <c r="M875" s="821">
        <v>1</v>
      </c>
      <c r="N875" s="821" t="s">
        <v>1780</v>
      </c>
      <c r="O875" s="821" t="s">
        <v>1781</v>
      </c>
      <c r="P875" s="821">
        <v>1</v>
      </c>
      <c r="Q875" s="821">
        <v>1</v>
      </c>
      <c r="R875" s="821">
        <v>1</v>
      </c>
      <c r="S875" s="821">
        <v>1</v>
      </c>
      <c r="T875" s="821"/>
      <c r="U875" s="805">
        <v>1</v>
      </c>
      <c r="V875" s="805"/>
      <c r="W875" s="805"/>
      <c r="X875" s="805"/>
      <c r="Y875" s="805"/>
      <c r="Z875" s="805"/>
      <c r="AA875" s="821">
        <v>1</v>
      </c>
      <c r="AB875" s="821">
        <f>+VLOOKUP(LEFT(C875,2),$AE$2:$AF$5,2,FALSE)</f>
        <v>4.9029999999999996</v>
      </c>
      <c r="AC875" s="802"/>
      <c r="AD875" s="802"/>
      <c r="AE875" s="802"/>
      <c r="AF875" s="802"/>
      <c r="AG875" s="802"/>
      <c r="AH875" s="802"/>
      <c r="AI875" s="802"/>
      <c r="AJ875" s="802"/>
      <c r="AK875" s="802"/>
      <c r="AL875" s="802"/>
      <c r="AM875" s="802"/>
      <c r="AN875" s="802"/>
      <c r="AO875" s="802"/>
      <c r="AP875" s="802"/>
      <c r="AR875" s="802" t="str">
        <f t="shared" si="616"/>
        <v>DA</v>
      </c>
      <c r="AS875" s="802" t="str">
        <f>+RIGHT(C875,1)</f>
        <v>0</v>
      </c>
      <c r="AT875" s="802" t="str">
        <f t="shared" si="618"/>
        <v>DA+0</v>
      </c>
    </row>
    <row r="876" spans="1:46" x14ac:dyDescent="0.2">
      <c r="A876" s="815"/>
      <c r="B876" s="805"/>
      <c r="C876" s="805"/>
      <c r="D876" s="841">
        <v>393.7</v>
      </c>
      <c r="E876" s="818"/>
      <c r="F876" s="818"/>
      <c r="G876" s="818"/>
      <c r="H876" s="818"/>
      <c r="I876" s="818"/>
      <c r="J876" s="818"/>
      <c r="K876" s="818"/>
      <c r="L876" s="818"/>
      <c r="M876" s="818"/>
      <c r="N876" s="805"/>
      <c r="O876" s="805"/>
      <c r="P876" s="805"/>
      <c r="Q876" s="818"/>
      <c r="R876" s="818"/>
      <c r="S876" s="818"/>
      <c r="T876" s="805">
        <v>1</v>
      </c>
      <c r="U876" s="821"/>
      <c r="V876" s="805"/>
      <c r="W876" s="805"/>
      <c r="X876" s="805"/>
      <c r="Y876" s="805"/>
      <c r="Z876" s="805"/>
      <c r="AA876" s="805"/>
      <c r="AB876" s="821"/>
      <c r="AR876" s="802" t="str">
        <f t="shared" si="616"/>
        <v/>
      </c>
    </row>
    <row r="877" spans="1:46" x14ac:dyDescent="0.2">
      <c r="A877" s="815">
        <f>+SUBTOTAL(3,$B$13:B877)</f>
        <v>433</v>
      </c>
      <c r="B877" s="805" t="s">
        <v>820</v>
      </c>
      <c r="C877" s="805" t="s">
        <v>231</v>
      </c>
      <c r="D877" s="841"/>
      <c r="E877" s="821">
        <v>1</v>
      </c>
      <c r="F877" s="822" t="s">
        <v>2213</v>
      </c>
      <c r="G877" s="821" t="s">
        <v>1779</v>
      </c>
      <c r="H877" s="821" t="s">
        <v>1778</v>
      </c>
      <c r="I877" s="821" t="s">
        <v>439</v>
      </c>
      <c r="J877" s="821" t="s">
        <v>1779</v>
      </c>
      <c r="K877" s="821" t="s">
        <v>1778</v>
      </c>
      <c r="L877" s="821" t="s">
        <v>439</v>
      </c>
      <c r="M877" s="821">
        <v>1</v>
      </c>
      <c r="N877" s="821" t="s">
        <v>1780</v>
      </c>
      <c r="O877" s="821" t="s">
        <v>1781</v>
      </c>
      <c r="P877" s="821">
        <v>1</v>
      </c>
      <c r="Q877" s="821">
        <v>1</v>
      </c>
      <c r="R877" s="821">
        <v>1</v>
      </c>
      <c r="S877" s="821">
        <v>1</v>
      </c>
      <c r="T877" s="821"/>
      <c r="U877" s="805">
        <v>1</v>
      </c>
      <c r="V877" s="805"/>
      <c r="W877" s="805"/>
      <c r="X877" s="805"/>
      <c r="Y877" s="805"/>
      <c r="Z877" s="805"/>
      <c r="AA877" s="821">
        <v>1</v>
      </c>
      <c r="AB877" s="821">
        <f>+VLOOKUP(LEFT(C877,2),$AE$2:$AF$5,2,FALSE)</f>
        <v>4.9029999999999996</v>
      </c>
      <c r="AC877" s="802"/>
      <c r="AD877" s="802"/>
      <c r="AE877" s="802"/>
      <c r="AF877" s="802"/>
      <c r="AG877" s="802"/>
      <c r="AH877" s="802"/>
      <c r="AI877" s="802"/>
      <c r="AJ877" s="802"/>
      <c r="AK877" s="802"/>
      <c r="AL877" s="802"/>
      <c r="AM877" s="802"/>
      <c r="AN877" s="802"/>
      <c r="AO877" s="802"/>
      <c r="AP877" s="802"/>
      <c r="AR877" s="802" t="str">
        <f t="shared" si="616"/>
        <v>DA</v>
      </c>
      <c r="AS877" s="802" t="str">
        <f>+RIGHT(C877,1)</f>
        <v>0</v>
      </c>
      <c r="AT877" s="802" t="str">
        <f t="shared" si="618"/>
        <v>DA+0</v>
      </c>
    </row>
    <row r="878" spans="1:46" x14ac:dyDescent="0.2">
      <c r="A878" s="815"/>
      <c r="B878" s="805"/>
      <c r="C878" s="805"/>
      <c r="D878" s="841">
        <v>403.7</v>
      </c>
      <c r="E878" s="818"/>
      <c r="F878" s="818"/>
      <c r="G878" s="818"/>
      <c r="H878" s="818"/>
      <c r="I878" s="818"/>
      <c r="J878" s="818"/>
      <c r="K878" s="818"/>
      <c r="L878" s="818"/>
      <c r="M878" s="818"/>
      <c r="N878" s="805"/>
      <c r="O878" s="805"/>
      <c r="P878" s="805"/>
      <c r="Q878" s="818"/>
      <c r="R878" s="818"/>
      <c r="S878" s="818"/>
      <c r="T878" s="805">
        <v>1</v>
      </c>
      <c r="U878" s="821"/>
      <c r="V878" s="805"/>
      <c r="W878" s="805"/>
      <c r="X878" s="805"/>
      <c r="Y878" s="805"/>
      <c r="Z878" s="805"/>
      <c r="AA878" s="805"/>
      <c r="AB878" s="821"/>
      <c r="AR878" s="802" t="str">
        <f t="shared" si="616"/>
        <v/>
      </c>
    </row>
    <row r="879" spans="1:46" x14ac:dyDescent="0.2">
      <c r="A879" s="815">
        <f>+SUBTOTAL(3,$B$13:B879)</f>
        <v>434</v>
      </c>
      <c r="B879" s="805" t="s">
        <v>821</v>
      </c>
      <c r="C879" s="805" t="s">
        <v>20</v>
      </c>
      <c r="D879" s="841"/>
      <c r="E879" s="821">
        <v>1</v>
      </c>
      <c r="F879" s="822" t="s">
        <v>2214</v>
      </c>
      <c r="G879" s="821" t="s">
        <v>1779</v>
      </c>
      <c r="H879" s="821" t="s">
        <v>1778</v>
      </c>
      <c r="I879" s="821" t="s">
        <v>439</v>
      </c>
      <c r="J879" s="821" t="s">
        <v>1779</v>
      </c>
      <c r="K879" s="821" t="s">
        <v>1778</v>
      </c>
      <c r="L879" s="821" t="s">
        <v>439</v>
      </c>
      <c r="M879" s="821">
        <v>1</v>
      </c>
      <c r="N879" s="821" t="s">
        <v>1780</v>
      </c>
      <c r="O879" s="821" t="s">
        <v>1781</v>
      </c>
      <c r="P879" s="821">
        <v>1</v>
      </c>
      <c r="Q879" s="821">
        <v>1</v>
      </c>
      <c r="R879" s="821">
        <v>1</v>
      </c>
      <c r="S879" s="821">
        <v>1</v>
      </c>
      <c r="T879" s="821"/>
      <c r="U879" s="805">
        <v>1</v>
      </c>
      <c r="V879" s="805"/>
      <c r="W879" s="805"/>
      <c r="X879" s="805"/>
      <c r="Y879" s="805"/>
      <c r="Z879" s="805"/>
      <c r="AA879" s="821">
        <v>1</v>
      </c>
      <c r="AB879" s="821">
        <f>+VLOOKUP(LEFT(C879,2),$AE$2:$AF$5,2,FALSE)</f>
        <v>4.9029999999999996</v>
      </c>
      <c r="AC879" s="802"/>
      <c r="AD879" s="802"/>
      <c r="AE879" s="802"/>
      <c r="AF879" s="802"/>
      <c r="AG879" s="802"/>
      <c r="AH879" s="802"/>
      <c r="AI879" s="802"/>
      <c r="AJ879" s="802"/>
      <c r="AK879" s="802"/>
      <c r="AL879" s="802"/>
      <c r="AM879" s="802"/>
      <c r="AN879" s="802"/>
      <c r="AO879" s="802"/>
      <c r="AP879" s="802"/>
      <c r="AR879" s="802" t="str">
        <f t="shared" si="616"/>
        <v>DA</v>
      </c>
      <c r="AS879" s="802" t="str">
        <f>+RIGHT(C879,1)</f>
        <v>3</v>
      </c>
      <c r="AT879" s="802" t="str">
        <f t="shared" si="618"/>
        <v>DA+3</v>
      </c>
    </row>
    <row r="880" spans="1:46" x14ac:dyDescent="0.2">
      <c r="A880" s="815"/>
      <c r="B880" s="805"/>
      <c r="C880" s="805"/>
      <c r="D880" s="841">
        <v>402.9</v>
      </c>
      <c r="E880" s="818"/>
      <c r="F880" s="818"/>
      <c r="G880" s="818"/>
      <c r="H880" s="818"/>
      <c r="I880" s="818"/>
      <c r="J880" s="818"/>
      <c r="K880" s="818"/>
      <c r="L880" s="818"/>
      <c r="M880" s="818"/>
      <c r="N880" s="805"/>
      <c r="O880" s="805"/>
      <c r="P880" s="805"/>
      <c r="Q880" s="818"/>
      <c r="R880" s="818"/>
      <c r="S880" s="818"/>
      <c r="T880" s="805">
        <v>1</v>
      </c>
      <c r="U880" s="821"/>
      <c r="V880" s="805"/>
      <c r="W880" s="805"/>
      <c r="X880" s="805"/>
      <c r="Y880" s="805"/>
      <c r="Z880" s="805"/>
      <c r="AA880" s="805"/>
      <c r="AB880" s="821"/>
      <c r="AR880" s="802" t="str">
        <f t="shared" si="616"/>
        <v/>
      </c>
    </row>
    <row r="881" spans="1:46" x14ac:dyDescent="0.2">
      <c r="A881" s="815">
        <f>+SUBTOTAL(3,$B$13:B881)</f>
        <v>435</v>
      </c>
      <c r="B881" s="805" t="s">
        <v>822</v>
      </c>
      <c r="C881" s="805" t="s">
        <v>231</v>
      </c>
      <c r="D881" s="841"/>
      <c r="E881" s="821">
        <v>1</v>
      </c>
      <c r="F881" s="822" t="s">
        <v>2215</v>
      </c>
      <c r="G881" s="821" t="s">
        <v>1779</v>
      </c>
      <c r="H881" s="821" t="s">
        <v>1778</v>
      </c>
      <c r="I881" s="821" t="s">
        <v>439</v>
      </c>
      <c r="J881" s="821" t="s">
        <v>1779</v>
      </c>
      <c r="K881" s="821" t="s">
        <v>1778</v>
      </c>
      <c r="L881" s="821" t="s">
        <v>439</v>
      </c>
      <c r="M881" s="821">
        <v>1</v>
      </c>
      <c r="N881" s="821" t="s">
        <v>1780</v>
      </c>
      <c r="O881" s="821" t="s">
        <v>1781</v>
      </c>
      <c r="P881" s="821">
        <v>1</v>
      </c>
      <c r="Q881" s="821">
        <v>1</v>
      </c>
      <c r="R881" s="821">
        <v>1</v>
      </c>
      <c r="S881" s="821">
        <v>1</v>
      </c>
      <c r="T881" s="821"/>
      <c r="U881" s="805">
        <v>1</v>
      </c>
      <c r="V881" s="805"/>
      <c r="W881" s="805"/>
      <c r="X881" s="805"/>
      <c r="Y881" s="805"/>
      <c r="Z881" s="805"/>
      <c r="AA881" s="821">
        <v>1</v>
      </c>
      <c r="AB881" s="821">
        <f>+VLOOKUP(LEFT(C881,2),$AE$2:$AF$5,2,FALSE)</f>
        <v>4.9029999999999996</v>
      </c>
      <c r="AC881" s="802"/>
      <c r="AD881" s="802"/>
      <c r="AE881" s="802"/>
      <c r="AF881" s="802"/>
      <c r="AG881" s="802"/>
      <c r="AH881" s="802"/>
      <c r="AI881" s="802"/>
      <c r="AJ881" s="802"/>
      <c r="AK881" s="802"/>
      <c r="AL881" s="802"/>
      <c r="AM881" s="802"/>
      <c r="AN881" s="802"/>
      <c r="AO881" s="802"/>
      <c r="AP881" s="802"/>
      <c r="AR881" s="802" t="str">
        <f t="shared" si="616"/>
        <v>DA</v>
      </c>
      <c r="AS881" s="802" t="str">
        <f>+RIGHT(C881,1)</f>
        <v>0</v>
      </c>
      <c r="AT881" s="802" t="str">
        <f t="shared" si="618"/>
        <v>DA+0</v>
      </c>
    </row>
    <row r="882" spans="1:46" x14ac:dyDescent="0.2">
      <c r="A882" s="815"/>
      <c r="B882" s="805"/>
      <c r="C882" s="805"/>
      <c r="D882" s="841">
        <v>376.4</v>
      </c>
      <c r="E882" s="818"/>
      <c r="F882" s="818"/>
      <c r="G882" s="818"/>
      <c r="H882" s="818"/>
      <c r="I882" s="818"/>
      <c r="J882" s="818"/>
      <c r="K882" s="818"/>
      <c r="L882" s="818"/>
      <c r="M882" s="818"/>
      <c r="N882" s="805"/>
      <c r="O882" s="805"/>
      <c r="P882" s="805"/>
      <c r="Q882" s="818"/>
      <c r="R882" s="818"/>
      <c r="S882" s="818"/>
      <c r="T882" s="805">
        <v>1</v>
      </c>
      <c r="U882" s="821"/>
      <c r="V882" s="805"/>
      <c r="W882" s="805"/>
      <c r="X882" s="805"/>
      <c r="Y882" s="805"/>
      <c r="Z882" s="805"/>
      <c r="AA882" s="805"/>
      <c r="AB882" s="821"/>
      <c r="AR882" s="802" t="str">
        <f t="shared" si="616"/>
        <v/>
      </c>
    </row>
    <row r="883" spans="1:46" x14ac:dyDescent="0.2">
      <c r="A883" s="815">
        <f>+SUBTOTAL(3,$B$13:B883)</f>
        <v>436</v>
      </c>
      <c r="B883" s="805" t="s">
        <v>823</v>
      </c>
      <c r="C883" s="805" t="s">
        <v>231</v>
      </c>
      <c r="D883" s="841"/>
      <c r="E883" s="821">
        <v>1</v>
      </c>
      <c r="F883" s="822" t="s">
        <v>2216</v>
      </c>
      <c r="G883" s="821" t="s">
        <v>1779</v>
      </c>
      <c r="H883" s="821" t="s">
        <v>1778</v>
      </c>
      <c r="I883" s="821" t="s">
        <v>439</v>
      </c>
      <c r="J883" s="821" t="s">
        <v>1779</v>
      </c>
      <c r="K883" s="821" t="s">
        <v>1778</v>
      </c>
      <c r="L883" s="821" t="s">
        <v>439</v>
      </c>
      <c r="M883" s="821">
        <v>1</v>
      </c>
      <c r="N883" s="821" t="s">
        <v>1780</v>
      </c>
      <c r="O883" s="821" t="s">
        <v>1781</v>
      </c>
      <c r="P883" s="821">
        <v>1</v>
      </c>
      <c r="Q883" s="821">
        <v>1</v>
      </c>
      <c r="R883" s="821">
        <v>1</v>
      </c>
      <c r="S883" s="821">
        <v>1</v>
      </c>
      <c r="T883" s="821"/>
      <c r="U883" s="805">
        <v>1</v>
      </c>
      <c r="V883" s="805"/>
      <c r="W883" s="805"/>
      <c r="X883" s="805"/>
      <c r="Y883" s="805"/>
      <c r="Z883" s="805"/>
      <c r="AA883" s="821">
        <v>1</v>
      </c>
      <c r="AB883" s="821">
        <f>+VLOOKUP(LEFT(C883,2),$AE$2:$AF$5,2,FALSE)</f>
        <v>4.9029999999999996</v>
      </c>
      <c r="AC883" s="802"/>
      <c r="AD883" s="802"/>
      <c r="AE883" s="802"/>
      <c r="AF883" s="802"/>
      <c r="AG883" s="802"/>
      <c r="AH883" s="802"/>
      <c r="AI883" s="802"/>
      <c r="AJ883" s="802"/>
      <c r="AK883" s="802"/>
      <c r="AL883" s="802"/>
      <c r="AM883" s="802"/>
      <c r="AN883" s="802"/>
      <c r="AO883" s="802"/>
      <c r="AP883" s="802"/>
      <c r="AR883" s="802" t="str">
        <f t="shared" si="616"/>
        <v>DA</v>
      </c>
      <c r="AS883" s="802" t="str">
        <f>+RIGHT(C883,1)</f>
        <v>0</v>
      </c>
      <c r="AT883" s="802" t="str">
        <f t="shared" si="618"/>
        <v>DA+0</v>
      </c>
    </row>
    <row r="884" spans="1:46" x14ac:dyDescent="0.2">
      <c r="A884" s="815"/>
      <c r="B884" s="805"/>
      <c r="C884" s="805"/>
      <c r="D884" s="841">
        <v>389.2</v>
      </c>
      <c r="E884" s="818"/>
      <c r="F884" s="818"/>
      <c r="G884" s="818"/>
      <c r="H884" s="818"/>
      <c r="I884" s="818"/>
      <c r="J884" s="818"/>
      <c r="K884" s="818"/>
      <c r="L884" s="818"/>
      <c r="M884" s="818"/>
      <c r="N884" s="805"/>
      <c r="O884" s="805"/>
      <c r="P884" s="805"/>
      <c r="Q884" s="818"/>
      <c r="R884" s="818"/>
      <c r="S884" s="818"/>
      <c r="T884" s="805">
        <v>1</v>
      </c>
      <c r="U884" s="821"/>
      <c r="V884" s="805"/>
      <c r="W884" s="805"/>
      <c r="X884" s="805"/>
      <c r="Y884" s="805"/>
      <c r="Z884" s="805"/>
      <c r="AA884" s="805"/>
      <c r="AB884" s="821"/>
      <c r="AR884" s="802" t="str">
        <f t="shared" si="616"/>
        <v/>
      </c>
    </row>
    <row r="885" spans="1:46" x14ac:dyDescent="0.2">
      <c r="A885" s="815">
        <f>+SUBTOTAL(3,$B$13:B885)</f>
        <v>437</v>
      </c>
      <c r="B885" s="805" t="s">
        <v>824</v>
      </c>
      <c r="C885" s="805" t="s">
        <v>231</v>
      </c>
      <c r="D885" s="841"/>
      <c r="E885" s="821">
        <v>1</v>
      </c>
      <c r="F885" s="822" t="s">
        <v>2217</v>
      </c>
      <c r="G885" s="821" t="s">
        <v>1779</v>
      </c>
      <c r="H885" s="821" t="s">
        <v>1778</v>
      </c>
      <c r="I885" s="821" t="s">
        <v>439</v>
      </c>
      <c r="J885" s="821" t="s">
        <v>1779</v>
      </c>
      <c r="K885" s="821" t="s">
        <v>1778</v>
      </c>
      <c r="L885" s="821" t="s">
        <v>439</v>
      </c>
      <c r="M885" s="821">
        <v>1</v>
      </c>
      <c r="N885" s="821" t="s">
        <v>1780</v>
      </c>
      <c r="O885" s="821" t="s">
        <v>1781</v>
      </c>
      <c r="P885" s="821">
        <v>1</v>
      </c>
      <c r="Q885" s="821">
        <v>1</v>
      </c>
      <c r="R885" s="821">
        <v>1</v>
      </c>
      <c r="S885" s="821">
        <v>1</v>
      </c>
      <c r="T885" s="821"/>
      <c r="U885" s="805">
        <v>1</v>
      </c>
      <c r="V885" s="805"/>
      <c r="W885" s="805"/>
      <c r="X885" s="805"/>
      <c r="Y885" s="805"/>
      <c r="Z885" s="805"/>
      <c r="AA885" s="821">
        <v>1</v>
      </c>
      <c r="AB885" s="821">
        <f>+VLOOKUP(LEFT(C885,2),$AE$2:$AF$5,2,FALSE)</f>
        <v>4.9029999999999996</v>
      </c>
      <c r="AC885" s="802"/>
      <c r="AD885" s="802"/>
      <c r="AE885" s="802"/>
      <c r="AF885" s="802"/>
      <c r="AG885" s="802"/>
      <c r="AH885" s="802"/>
      <c r="AI885" s="802"/>
      <c r="AJ885" s="802"/>
      <c r="AK885" s="802"/>
      <c r="AL885" s="802"/>
      <c r="AM885" s="802"/>
      <c r="AN885" s="802"/>
      <c r="AO885" s="802"/>
      <c r="AP885" s="802"/>
      <c r="AR885" s="802" t="str">
        <f t="shared" si="616"/>
        <v>DA</v>
      </c>
      <c r="AS885" s="802" t="str">
        <f>+RIGHT(C885,1)</f>
        <v>0</v>
      </c>
      <c r="AT885" s="802" t="str">
        <f t="shared" si="618"/>
        <v>DA+0</v>
      </c>
    </row>
    <row r="886" spans="1:46" x14ac:dyDescent="0.2">
      <c r="A886" s="815"/>
      <c r="B886" s="805"/>
      <c r="C886" s="805"/>
      <c r="D886" s="841">
        <v>397.6</v>
      </c>
      <c r="E886" s="818"/>
      <c r="F886" s="818"/>
      <c r="G886" s="818"/>
      <c r="H886" s="818"/>
      <c r="I886" s="818"/>
      <c r="J886" s="818"/>
      <c r="K886" s="818"/>
      <c r="L886" s="818"/>
      <c r="M886" s="818"/>
      <c r="N886" s="805"/>
      <c r="O886" s="805"/>
      <c r="P886" s="805"/>
      <c r="Q886" s="818"/>
      <c r="R886" s="818"/>
      <c r="S886" s="818"/>
      <c r="T886" s="805">
        <v>1</v>
      </c>
      <c r="U886" s="821"/>
      <c r="V886" s="805"/>
      <c r="W886" s="805"/>
      <c r="X886" s="805"/>
      <c r="Y886" s="805"/>
      <c r="Z886" s="805"/>
      <c r="AA886" s="805"/>
      <c r="AB886" s="821"/>
      <c r="AR886" s="802" t="str">
        <f t="shared" si="616"/>
        <v/>
      </c>
    </row>
    <row r="887" spans="1:46" x14ac:dyDescent="0.2">
      <c r="A887" s="815">
        <f>+SUBTOTAL(3,$B$13:B887)</f>
        <v>438</v>
      </c>
      <c r="B887" s="805" t="s">
        <v>219</v>
      </c>
      <c r="C887" s="805" t="s">
        <v>231</v>
      </c>
      <c r="D887" s="841"/>
      <c r="E887" s="821">
        <v>1</v>
      </c>
      <c r="F887" s="822" t="s">
        <v>2218</v>
      </c>
      <c r="G887" s="821" t="s">
        <v>1779</v>
      </c>
      <c r="H887" s="821" t="s">
        <v>1778</v>
      </c>
      <c r="I887" s="821" t="s">
        <v>439</v>
      </c>
      <c r="J887" s="821" t="s">
        <v>1779</v>
      </c>
      <c r="K887" s="821" t="s">
        <v>1778</v>
      </c>
      <c r="L887" s="821" t="s">
        <v>439</v>
      </c>
      <c r="M887" s="821">
        <v>1</v>
      </c>
      <c r="N887" s="821" t="s">
        <v>1780</v>
      </c>
      <c r="O887" s="821" t="s">
        <v>1781</v>
      </c>
      <c r="P887" s="821">
        <v>1</v>
      </c>
      <c r="Q887" s="821">
        <v>1</v>
      </c>
      <c r="R887" s="821">
        <v>1</v>
      </c>
      <c r="S887" s="821">
        <v>1</v>
      </c>
      <c r="T887" s="821"/>
      <c r="U887" s="805">
        <v>1</v>
      </c>
      <c r="V887" s="805"/>
      <c r="W887" s="805"/>
      <c r="X887" s="805"/>
      <c r="Y887" s="805"/>
      <c r="Z887" s="805"/>
      <c r="AA887" s="821">
        <v>1</v>
      </c>
      <c r="AB887" s="821">
        <f>+VLOOKUP(LEFT(C887,2),$AE$2:$AF$5,2,FALSE)</f>
        <v>4.9029999999999996</v>
      </c>
      <c r="AC887" s="802"/>
      <c r="AD887" s="802"/>
      <c r="AE887" s="802"/>
      <c r="AF887" s="802"/>
      <c r="AG887" s="802"/>
      <c r="AH887" s="802"/>
      <c r="AI887" s="802"/>
      <c r="AJ887" s="802"/>
      <c r="AK887" s="802"/>
      <c r="AL887" s="802"/>
      <c r="AM887" s="802"/>
      <c r="AN887" s="802"/>
      <c r="AO887" s="802"/>
      <c r="AP887" s="802"/>
      <c r="AR887" s="802" t="str">
        <f t="shared" si="616"/>
        <v>DA</v>
      </c>
      <c r="AS887" s="802" t="str">
        <f>+RIGHT(C887,1)</f>
        <v>0</v>
      </c>
      <c r="AT887" s="802" t="str">
        <f t="shared" si="618"/>
        <v>DA+0</v>
      </c>
    </row>
    <row r="888" spans="1:46" x14ac:dyDescent="0.2">
      <c r="A888" s="815"/>
      <c r="B888" s="805"/>
      <c r="C888" s="805"/>
      <c r="D888" s="841">
        <v>394.3</v>
      </c>
      <c r="E888" s="818"/>
      <c r="F888" s="818"/>
      <c r="G888" s="818"/>
      <c r="H888" s="818"/>
      <c r="I888" s="818"/>
      <c r="J888" s="818"/>
      <c r="K888" s="818"/>
      <c r="L888" s="818"/>
      <c r="M888" s="818"/>
      <c r="N888" s="805"/>
      <c r="O888" s="805"/>
      <c r="P888" s="805"/>
      <c r="Q888" s="818"/>
      <c r="R888" s="818"/>
      <c r="S888" s="818"/>
      <c r="T888" s="805">
        <v>1</v>
      </c>
      <c r="U888" s="821"/>
      <c r="V888" s="805"/>
      <c r="W888" s="805"/>
      <c r="X888" s="805"/>
      <c r="Y888" s="805"/>
      <c r="Z888" s="805"/>
      <c r="AA888" s="805"/>
      <c r="AB888" s="821"/>
      <c r="AR888" s="802" t="str">
        <f t="shared" si="616"/>
        <v/>
      </c>
    </row>
    <row r="889" spans="1:46" x14ac:dyDescent="0.2">
      <c r="A889" s="815">
        <f>+SUBTOTAL(3,$B$13:B889)</f>
        <v>439</v>
      </c>
      <c r="B889" s="805" t="s">
        <v>220</v>
      </c>
      <c r="C889" s="805" t="s">
        <v>231</v>
      </c>
      <c r="D889" s="841"/>
      <c r="E889" s="821">
        <v>1</v>
      </c>
      <c r="F889" s="822" t="s">
        <v>2219</v>
      </c>
      <c r="G889" s="821" t="s">
        <v>1779</v>
      </c>
      <c r="H889" s="821" t="s">
        <v>1778</v>
      </c>
      <c r="I889" s="821" t="s">
        <v>439</v>
      </c>
      <c r="J889" s="821" t="s">
        <v>1779</v>
      </c>
      <c r="K889" s="821" t="s">
        <v>1778</v>
      </c>
      <c r="L889" s="821" t="s">
        <v>439</v>
      </c>
      <c r="M889" s="821">
        <v>1</v>
      </c>
      <c r="N889" s="821" t="s">
        <v>1780</v>
      </c>
      <c r="O889" s="821" t="s">
        <v>1781</v>
      </c>
      <c r="P889" s="821">
        <v>1</v>
      </c>
      <c r="Q889" s="821">
        <v>1</v>
      </c>
      <c r="R889" s="821">
        <v>1</v>
      </c>
      <c r="S889" s="821">
        <v>1</v>
      </c>
      <c r="T889" s="821"/>
      <c r="U889" s="805">
        <v>1</v>
      </c>
      <c r="V889" s="805"/>
      <c r="W889" s="805"/>
      <c r="X889" s="805"/>
      <c r="Y889" s="805"/>
      <c r="Z889" s="805"/>
      <c r="AA889" s="821">
        <v>1</v>
      </c>
      <c r="AB889" s="821">
        <f>+VLOOKUP(LEFT(C889,2),$AE$2:$AF$5,2,FALSE)</f>
        <v>4.9029999999999996</v>
      </c>
      <c r="AC889" s="802"/>
      <c r="AD889" s="802"/>
      <c r="AE889" s="802"/>
      <c r="AF889" s="802"/>
      <c r="AG889" s="802"/>
      <c r="AH889" s="802"/>
      <c r="AI889" s="802"/>
      <c r="AJ889" s="802"/>
      <c r="AK889" s="802"/>
      <c r="AL889" s="802"/>
      <c r="AM889" s="802"/>
      <c r="AN889" s="802"/>
      <c r="AO889" s="802"/>
      <c r="AP889" s="802"/>
      <c r="AR889" s="802" t="str">
        <f t="shared" si="616"/>
        <v>DA</v>
      </c>
      <c r="AS889" s="802" t="str">
        <f>+RIGHT(C889,1)</f>
        <v>0</v>
      </c>
      <c r="AT889" s="802" t="str">
        <f t="shared" si="618"/>
        <v>DA+0</v>
      </c>
    </row>
    <row r="890" spans="1:46" x14ac:dyDescent="0.2">
      <c r="A890" s="815"/>
      <c r="B890" s="805"/>
      <c r="C890" s="805"/>
      <c r="D890" s="841">
        <v>389</v>
      </c>
      <c r="E890" s="818"/>
      <c r="F890" s="818"/>
      <c r="G890" s="818"/>
      <c r="H890" s="818"/>
      <c r="I890" s="818"/>
      <c r="J890" s="818"/>
      <c r="K890" s="818"/>
      <c r="L890" s="818"/>
      <c r="M890" s="818"/>
      <c r="N890" s="805"/>
      <c r="O890" s="805"/>
      <c r="P890" s="805"/>
      <c r="Q890" s="818"/>
      <c r="R890" s="818"/>
      <c r="S890" s="818"/>
      <c r="T890" s="805">
        <v>1</v>
      </c>
      <c r="U890" s="821"/>
      <c r="V890" s="805"/>
      <c r="W890" s="805"/>
      <c r="X890" s="805"/>
      <c r="Y890" s="805"/>
      <c r="Z890" s="805"/>
      <c r="AA890" s="805"/>
      <c r="AB890" s="821"/>
      <c r="AR890" s="802" t="str">
        <f t="shared" si="616"/>
        <v/>
      </c>
    </row>
    <row r="891" spans="1:46" x14ac:dyDescent="0.2">
      <c r="A891" s="815">
        <f>+SUBTOTAL(3,$B$13:B891)</f>
        <v>440</v>
      </c>
      <c r="B891" s="805" t="s">
        <v>825</v>
      </c>
      <c r="C891" s="805" t="s">
        <v>231</v>
      </c>
      <c r="D891" s="841"/>
      <c r="E891" s="821">
        <v>1</v>
      </c>
      <c r="F891" s="822" t="s">
        <v>2220</v>
      </c>
      <c r="G891" s="821" t="s">
        <v>1779</v>
      </c>
      <c r="H891" s="821" t="s">
        <v>1778</v>
      </c>
      <c r="I891" s="821" t="s">
        <v>439</v>
      </c>
      <c r="J891" s="821" t="s">
        <v>1779</v>
      </c>
      <c r="K891" s="821" t="s">
        <v>1778</v>
      </c>
      <c r="L891" s="821" t="s">
        <v>439</v>
      </c>
      <c r="M891" s="821">
        <v>1</v>
      </c>
      <c r="N891" s="821" t="s">
        <v>1780</v>
      </c>
      <c r="O891" s="821" t="s">
        <v>1781</v>
      </c>
      <c r="P891" s="821">
        <v>1</v>
      </c>
      <c r="Q891" s="821">
        <v>1</v>
      </c>
      <c r="R891" s="821">
        <v>1</v>
      </c>
      <c r="S891" s="821">
        <v>1</v>
      </c>
      <c r="T891" s="821"/>
      <c r="U891" s="805">
        <v>1</v>
      </c>
      <c r="V891" s="805"/>
      <c r="W891" s="805"/>
      <c r="X891" s="805"/>
      <c r="Y891" s="805"/>
      <c r="Z891" s="805"/>
      <c r="AA891" s="821">
        <v>1</v>
      </c>
      <c r="AB891" s="821">
        <f>+VLOOKUP(LEFT(C891,2),$AE$2:$AF$5,2,FALSE)</f>
        <v>4.9029999999999996</v>
      </c>
      <c r="AC891" s="802"/>
      <c r="AD891" s="802"/>
      <c r="AE891" s="802"/>
      <c r="AF891" s="802"/>
      <c r="AG891" s="802"/>
      <c r="AH891" s="802"/>
      <c r="AI891" s="802"/>
      <c r="AJ891" s="802"/>
      <c r="AK891" s="802"/>
      <c r="AL891" s="802"/>
      <c r="AM891" s="802"/>
      <c r="AN891" s="802"/>
      <c r="AO891" s="802"/>
      <c r="AP891" s="802"/>
      <c r="AR891" s="802" t="str">
        <f t="shared" si="616"/>
        <v>DA</v>
      </c>
      <c r="AS891" s="802" t="str">
        <f>+RIGHT(C891,1)</f>
        <v>0</v>
      </c>
      <c r="AT891" s="802" t="str">
        <f t="shared" si="618"/>
        <v>DA+0</v>
      </c>
    </row>
    <row r="892" spans="1:46" x14ac:dyDescent="0.2">
      <c r="A892" s="815"/>
      <c r="B892" s="805"/>
      <c r="C892" s="805"/>
      <c r="D892" s="841">
        <v>379.1</v>
      </c>
      <c r="E892" s="818"/>
      <c r="F892" s="818"/>
      <c r="G892" s="818"/>
      <c r="H892" s="818"/>
      <c r="I892" s="818"/>
      <c r="J892" s="818"/>
      <c r="K892" s="818"/>
      <c r="L892" s="818"/>
      <c r="M892" s="818"/>
      <c r="N892" s="805"/>
      <c r="O892" s="805"/>
      <c r="P892" s="805"/>
      <c r="Q892" s="818"/>
      <c r="R892" s="818"/>
      <c r="S892" s="818"/>
      <c r="T892" s="805">
        <v>1</v>
      </c>
      <c r="U892" s="821"/>
      <c r="V892" s="805"/>
      <c r="W892" s="805"/>
      <c r="X892" s="805"/>
      <c r="Y892" s="805"/>
      <c r="Z892" s="805"/>
      <c r="AA892" s="805"/>
      <c r="AB892" s="821"/>
      <c r="AR892" s="802" t="str">
        <f t="shared" si="616"/>
        <v/>
      </c>
    </row>
    <row r="893" spans="1:46" x14ac:dyDescent="0.2">
      <c r="A893" s="815">
        <f>+SUBTOTAL(3,$B$13:B893)</f>
        <v>441</v>
      </c>
      <c r="B893" s="805" t="s">
        <v>826</v>
      </c>
      <c r="C893" s="805" t="s">
        <v>231</v>
      </c>
      <c r="D893" s="841"/>
      <c r="E893" s="821">
        <v>1</v>
      </c>
      <c r="F893" s="822" t="s">
        <v>2221</v>
      </c>
      <c r="G893" s="821" t="s">
        <v>1779</v>
      </c>
      <c r="H893" s="821" t="s">
        <v>1778</v>
      </c>
      <c r="I893" s="821" t="s">
        <v>439</v>
      </c>
      <c r="J893" s="821" t="s">
        <v>1779</v>
      </c>
      <c r="K893" s="821" t="s">
        <v>1778</v>
      </c>
      <c r="L893" s="821" t="s">
        <v>439</v>
      </c>
      <c r="M893" s="821">
        <v>1</v>
      </c>
      <c r="N893" s="821" t="s">
        <v>1780</v>
      </c>
      <c r="O893" s="821" t="s">
        <v>1781</v>
      </c>
      <c r="P893" s="821">
        <v>1</v>
      </c>
      <c r="Q893" s="821">
        <v>1</v>
      </c>
      <c r="R893" s="821">
        <v>1</v>
      </c>
      <c r="S893" s="821">
        <v>1</v>
      </c>
      <c r="T893" s="821"/>
      <c r="U893" s="805">
        <v>1</v>
      </c>
      <c r="V893" s="805"/>
      <c r="W893" s="805"/>
      <c r="X893" s="805"/>
      <c r="Y893" s="805"/>
      <c r="Z893" s="805"/>
      <c r="AA893" s="821">
        <v>1</v>
      </c>
      <c r="AB893" s="821">
        <f>+VLOOKUP(LEFT(C893,2),$AE$2:$AF$5,2,FALSE)</f>
        <v>4.9029999999999996</v>
      </c>
      <c r="AC893" s="802"/>
      <c r="AD893" s="802"/>
      <c r="AE893" s="802"/>
      <c r="AF893" s="802"/>
      <c r="AG893" s="802"/>
      <c r="AH893" s="802"/>
      <c r="AI893" s="802"/>
      <c r="AJ893" s="802"/>
      <c r="AK893" s="802"/>
      <c r="AL893" s="802"/>
      <c r="AM893" s="802"/>
      <c r="AN893" s="802"/>
      <c r="AO893" s="802"/>
      <c r="AP893" s="802"/>
      <c r="AR893" s="802" t="str">
        <f t="shared" si="616"/>
        <v>DA</v>
      </c>
      <c r="AS893" s="802" t="str">
        <f>+RIGHT(C893,1)</f>
        <v>0</v>
      </c>
      <c r="AT893" s="802" t="str">
        <f t="shared" si="618"/>
        <v>DA+0</v>
      </c>
    </row>
    <row r="894" spans="1:46" x14ac:dyDescent="0.2">
      <c r="A894" s="815"/>
      <c r="B894" s="805"/>
      <c r="C894" s="805"/>
      <c r="D894" s="841">
        <v>387.6</v>
      </c>
      <c r="E894" s="818"/>
      <c r="F894" s="818"/>
      <c r="G894" s="818"/>
      <c r="H894" s="818"/>
      <c r="I894" s="818"/>
      <c r="J894" s="818"/>
      <c r="K894" s="818"/>
      <c r="L894" s="818"/>
      <c r="M894" s="818"/>
      <c r="N894" s="805"/>
      <c r="O894" s="805"/>
      <c r="P894" s="805"/>
      <c r="Q894" s="818"/>
      <c r="R894" s="818"/>
      <c r="S894" s="818"/>
      <c r="T894" s="805">
        <v>1</v>
      </c>
      <c r="U894" s="821"/>
      <c r="V894" s="805"/>
      <c r="W894" s="805"/>
      <c r="X894" s="805"/>
      <c r="Y894" s="805"/>
      <c r="Z894" s="805"/>
      <c r="AA894" s="805"/>
      <c r="AB894" s="821"/>
      <c r="AR894" s="802" t="str">
        <f t="shared" si="616"/>
        <v/>
      </c>
    </row>
    <row r="895" spans="1:46" x14ac:dyDescent="0.2">
      <c r="A895" s="815">
        <f>+SUBTOTAL(3,$B$13:B895)</f>
        <v>442</v>
      </c>
      <c r="B895" s="805" t="s">
        <v>827</v>
      </c>
      <c r="C895" s="805" t="s">
        <v>231</v>
      </c>
      <c r="D895" s="841"/>
      <c r="E895" s="821">
        <v>1</v>
      </c>
      <c r="F895" s="822" t="s">
        <v>2222</v>
      </c>
      <c r="G895" s="821" t="s">
        <v>1779</v>
      </c>
      <c r="H895" s="821" t="s">
        <v>1778</v>
      </c>
      <c r="I895" s="821" t="s">
        <v>439</v>
      </c>
      <c r="J895" s="821" t="s">
        <v>1779</v>
      </c>
      <c r="K895" s="821" t="s">
        <v>1778</v>
      </c>
      <c r="L895" s="821" t="s">
        <v>439</v>
      </c>
      <c r="M895" s="821">
        <v>1</v>
      </c>
      <c r="N895" s="821" t="s">
        <v>1780</v>
      </c>
      <c r="O895" s="821" t="s">
        <v>1781</v>
      </c>
      <c r="P895" s="821">
        <v>1</v>
      </c>
      <c r="Q895" s="821">
        <v>1</v>
      </c>
      <c r="R895" s="821">
        <v>1</v>
      </c>
      <c r="S895" s="821">
        <v>1</v>
      </c>
      <c r="T895" s="821"/>
      <c r="U895" s="805">
        <v>1</v>
      </c>
      <c r="V895" s="805"/>
      <c r="W895" s="805"/>
      <c r="X895" s="805"/>
      <c r="Y895" s="805"/>
      <c r="Z895" s="805"/>
      <c r="AA895" s="821">
        <v>1</v>
      </c>
      <c r="AB895" s="821">
        <f>+VLOOKUP(LEFT(C895,2),$AE$2:$AF$5,2,FALSE)</f>
        <v>4.9029999999999996</v>
      </c>
      <c r="AC895" s="802"/>
      <c r="AD895" s="802"/>
      <c r="AE895" s="802"/>
      <c r="AF895" s="802"/>
      <c r="AG895" s="802"/>
      <c r="AH895" s="802"/>
      <c r="AI895" s="802"/>
      <c r="AJ895" s="802"/>
      <c r="AK895" s="802"/>
      <c r="AL895" s="802"/>
      <c r="AM895" s="802"/>
      <c r="AN895" s="802"/>
      <c r="AO895" s="802"/>
      <c r="AP895" s="802"/>
      <c r="AR895" s="802" t="str">
        <f t="shared" si="616"/>
        <v>DA</v>
      </c>
      <c r="AS895" s="802" t="str">
        <f>+RIGHT(C895,1)</f>
        <v>0</v>
      </c>
      <c r="AT895" s="802" t="str">
        <f t="shared" si="618"/>
        <v>DA+0</v>
      </c>
    </row>
    <row r="896" spans="1:46" x14ac:dyDescent="0.2">
      <c r="A896" s="815"/>
      <c r="B896" s="805"/>
      <c r="C896" s="805"/>
      <c r="D896" s="841">
        <v>426.9</v>
      </c>
      <c r="E896" s="818"/>
      <c r="F896" s="818"/>
      <c r="G896" s="818"/>
      <c r="H896" s="818"/>
      <c r="I896" s="818"/>
      <c r="J896" s="818"/>
      <c r="K896" s="818"/>
      <c r="L896" s="818"/>
      <c r="M896" s="818"/>
      <c r="N896" s="805"/>
      <c r="O896" s="805"/>
      <c r="P896" s="805"/>
      <c r="Q896" s="818"/>
      <c r="R896" s="818"/>
      <c r="S896" s="818"/>
      <c r="T896" s="805">
        <v>1</v>
      </c>
      <c r="U896" s="821"/>
      <c r="V896" s="805"/>
      <c r="W896" s="805"/>
      <c r="X896" s="805"/>
      <c r="Y896" s="805"/>
      <c r="Z896" s="805"/>
      <c r="AA896" s="805"/>
      <c r="AB896" s="821"/>
      <c r="AR896" s="802" t="str">
        <f t="shared" si="616"/>
        <v/>
      </c>
    </row>
    <row r="897" spans="1:46" x14ac:dyDescent="0.2">
      <c r="A897" s="815">
        <f>+SUBTOTAL(3,$B$13:B897)</f>
        <v>443</v>
      </c>
      <c r="B897" s="805" t="s">
        <v>101</v>
      </c>
      <c r="C897" s="805" t="s">
        <v>867</v>
      </c>
      <c r="D897" s="841"/>
      <c r="E897" s="821">
        <v>1</v>
      </c>
      <c r="F897" s="822" t="s">
        <v>2223</v>
      </c>
      <c r="G897" s="821" t="s">
        <v>1779</v>
      </c>
      <c r="H897" s="821" t="s">
        <v>1778</v>
      </c>
      <c r="I897" s="821" t="s">
        <v>439</v>
      </c>
      <c r="J897" s="821" t="s">
        <v>1779</v>
      </c>
      <c r="K897" s="821" t="s">
        <v>1778</v>
      </c>
      <c r="L897" s="821" t="s">
        <v>439</v>
      </c>
      <c r="M897" s="821">
        <v>1</v>
      </c>
      <c r="N897" s="821" t="s">
        <v>1780</v>
      </c>
      <c r="O897" s="821" t="s">
        <v>1781</v>
      </c>
      <c r="P897" s="821">
        <v>1</v>
      </c>
      <c r="Q897" s="821">
        <v>1</v>
      </c>
      <c r="R897" s="821">
        <v>1</v>
      </c>
      <c r="S897" s="818"/>
      <c r="T897" s="821"/>
      <c r="U897" s="805">
        <v>1</v>
      </c>
      <c r="V897" s="805"/>
      <c r="W897" s="805"/>
      <c r="X897" s="805"/>
      <c r="Y897" s="805"/>
      <c r="Z897" s="805"/>
      <c r="AA897" s="821">
        <v>1</v>
      </c>
      <c r="AB897" s="821">
        <f>+VLOOKUP(LEFT(C897,2),$AE$2:$AF$5,2,FALSE)</f>
        <v>8.3190000000000008</v>
      </c>
      <c r="AR897" s="802" t="str">
        <f t="shared" si="616"/>
        <v>DC</v>
      </c>
      <c r="AS897" s="802" t="str">
        <f>+RIGHT(C897,1)</f>
        <v>6</v>
      </c>
      <c r="AT897" s="802" t="str">
        <f t="shared" si="618"/>
        <v>DC+6</v>
      </c>
    </row>
    <row r="898" spans="1:46" x14ac:dyDescent="0.2">
      <c r="A898" s="815"/>
      <c r="B898" s="805"/>
      <c r="C898" s="805"/>
      <c r="D898" s="841">
        <v>207.8</v>
      </c>
      <c r="E898" s="818"/>
      <c r="F898" s="818"/>
      <c r="G898" s="818"/>
      <c r="H898" s="818"/>
      <c r="I898" s="818"/>
      <c r="J898" s="818"/>
      <c r="K898" s="818"/>
      <c r="L898" s="818"/>
      <c r="M898" s="818"/>
      <c r="N898" s="805"/>
      <c r="O898" s="805"/>
      <c r="P898" s="805"/>
      <c r="Q898" s="818"/>
      <c r="R898" s="818"/>
      <c r="S898" s="818"/>
      <c r="T898" s="805">
        <v>1</v>
      </c>
      <c r="U898" s="821"/>
      <c r="V898" s="805"/>
      <c r="W898" s="805"/>
      <c r="X898" s="805"/>
      <c r="Y898" s="805"/>
      <c r="Z898" s="805"/>
      <c r="AA898" s="805"/>
      <c r="AB898" s="821"/>
      <c r="AR898" s="802" t="str">
        <f t="shared" si="616"/>
        <v/>
      </c>
    </row>
    <row r="899" spans="1:46" x14ac:dyDescent="0.2">
      <c r="A899" s="815">
        <f>+SUBTOTAL(3,$B$13:B899)</f>
        <v>444</v>
      </c>
      <c r="B899" s="805" t="s">
        <v>102</v>
      </c>
      <c r="C899" s="805" t="s">
        <v>868</v>
      </c>
      <c r="D899" s="841"/>
      <c r="E899" s="821">
        <v>1</v>
      </c>
      <c r="F899" s="822" t="s">
        <v>2224</v>
      </c>
      <c r="G899" s="821" t="s">
        <v>1779</v>
      </c>
      <c r="H899" s="821" t="s">
        <v>1778</v>
      </c>
      <c r="I899" s="821" t="s">
        <v>439</v>
      </c>
      <c r="J899" s="821" t="s">
        <v>1779</v>
      </c>
      <c r="K899" s="821" t="s">
        <v>1778</v>
      </c>
      <c r="L899" s="821" t="s">
        <v>439</v>
      </c>
      <c r="M899" s="821">
        <v>1</v>
      </c>
      <c r="N899" s="821" t="s">
        <v>1780</v>
      </c>
      <c r="O899" s="821" t="s">
        <v>1781</v>
      </c>
      <c r="P899" s="821">
        <v>1</v>
      </c>
      <c r="Q899" s="821">
        <v>1</v>
      </c>
      <c r="R899" s="821">
        <v>1</v>
      </c>
      <c r="S899" s="818"/>
      <c r="T899" s="821"/>
      <c r="U899" s="805">
        <v>1</v>
      </c>
      <c r="V899" s="805"/>
      <c r="W899" s="805"/>
      <c r="X899" s="805"/>
      <c r="Y899" s="805"/>
      <c r="Z899" s="805"/>
      <c r="AA899" s="821">
        <v>1</v>
      </c>
      <c r="AB899" s="821">
        <f>+VLOOKUP(LEFT(C899,2),$AE$2:$AF$5,2,FALSE)</f>
        <v>8.3190000000000008</v>
      </c>
      <c r="AR899" s="802" t="str">
        <f t="shared" si="616"/>
        <v>DC</v>
      </c>
      <c r="AS899" s="802" t="str">
        <f>+RIGHT(C899,1)</f>
        <v>9</v>
      </c>
      <c r="AT899" s="802" t="str">
        <f t="shared" si="618"/>
        <v>DC+9</v>
      </c>
    </row>
    <row r="900" spans="1:46" x14ac:dyDescent="0.2">
      <c r="A900" s="815"/>
      <c r="B900" s="805"/>
      <c r="C900" s="805"/>
      <c r="D900" s="841">
        <v>347.1</v>
      </c>
      <c r="E900" s="818"/>
      <c r="F900" s="818"/>
      <c r="G900" s="818"/>
      <c r="H900" s="818"/>
      <c r="I900" s="818"/>
      <c r="J900" s="818"/>
      <c r="K900" s="818"/>
      <c r="L900" s="818"/>
      <c r="M900" s="818"/>
      <c r="N900" s="805"/>
      <c r="O900" s="805"/>
      <c r="P900" s="805"/>
      <c r="Q900" s="818"/>
      <c r="R900" s="818"/>
      <c r="S900" s="818"/>
      <c r="T900" s="805">
        <v>1</v>
      </c>
      <c r="U900" s="821"/>
      <c r="V900" s="805"/>
      <c r="W900" s="805"/>
      <c r="X900" s="805"/>
      <c r="Y900" s="805"/>
      <c r="Z900" s="805"/>
      <c r="AA900" s="805"/>
      <c r="AB900" s="821"/>
      <c r="AR900" s="802" t="str">
        <f t="shared" si="616"/>
        <v/>
      </c>
    </row>
    <row r="901" spans="1:46" x14ac:dyDescent="0.2">
      <c r="A901" s="815">
        <f>+SUBTOTAL(3,$B$13:B901)</f>
        <v>445</v>
      </c>
      <c r="B901" s="805" t="s">
        <v>828</v>
      </c>
      <c r="C901" s="805" t="s">
        <v>231</v>
      </c>
      <c r="D901" s="841"/>
      <c r="E901" s="821">
        <v>1</v>
      </c>
      <c r="F901" s="822" t="s">
        <v>2225</v>
      </c>
      <c r="G901" s="821" t="s">
        <v>1779</v>
      </c>
      <c r="H901" s="821" t="s">
        <v>1778</v>
      </c>
      <c r="I901" s="821" t="s">
        <v>439</v>
      </c>
      <c r="J901" s="821" t="s">
        <v>1779</v>
      </c>
      <c r="K901" s="821" t="s">
        <v>1778</v>
      </c>
      <c r="L901" s="821" t="s">
        <v>439</v>
      </c>
      <c r="M901" s="821">
        <v>1</v>
      </c>
      <c r="N901" s="821" t="s">
        <v>1780</v>
      </c>
      <c r="O901" s="821" t="s">
        <v>1781</v>
      </c>
      <c r="P901" s="821">
        <v>1</v>
      </c>
      <c r="Q901" s="821">
        <v>1</v>
      </c>
      <c r="R901" s="821">
        <v>1</v>
      </c>
      <c r="S901" s="821">
        <v>1</v>
      </c>
      <c r="T901" s="821"/>
      <c r="U901" s="805">
        <v>1</v>
      </c>
      <c r="V901" s="805"/>
      <c r="W901" s="805"/>
      <c r="X901" s="805"/>
      <c r="Y901" s="805"/>
      <c r="Z901" s="805"/>
      <c r="AA901" s="821">
        <v>1</v>
      </c>
      <c r="AB901" s="821">
        <f>+VLOOKUP(LEFT(C901,2),$AE$2:$AF$5,2,FALSE)</f>
        <v>4.9029999999999996</v>
      </c>
      <c r="AC901" s="802"/>
      <c r="AD901" s="802"/>
      <c r="AE901" s="802"/>
      <c r="AF901" s="802"/>
      <c r="AG901" s="802"/>
      <c r="AH901" s="802"/>
      <c r="AI901" s="802"/>
      <c r="AJ901" s="802"/>
      <c r="AK901" s="802"/>
      <c r="AL901" s="802"/>
      <c r="AM901" s="802"/>
      <c r="AN901" s="802"/>
      <c r="AO901" s="802"/>
      <c r="AP901" s="802"/>
      <c r="AR901" s="802" t="str">
        <f t="shared" si="616"/>
        <v>DA</v>
      </c>
      <c r="AS901" s="802" t="str">
        <f>+RIGHT(C901,1)</f>
        <v>0</v>
      </c>
      <c r="AT901" s="802" t="str">
        <f t="shared" si="618"/>
        <v>DA+0</v>
      </c>
    </row>
    <row r="902" spans="1:46" x14ac:dyDescent="0.2">
      <c r="A902" s="815"/>
      <c r="B902" s="805"/>
      <c r="C902" s="805"/>
      <c r="D902" s="841">
        <v>344.9</v>
      </c>
      <c r="E902" s="818"/>
      <c r="F902" s="818"/>
      <c r="G902" s="818"/>
      <c r="H902" s="818"/>
      <c r="I902" s="818"/>
      <c r="J902" s="818"/>
      <c r="K902" s="818"/>
      <c r="L902" s="818"/>
      <c r="M902" s="818"/>
      <c r="N902" s="805"/>
      <c r="O902" s="805"/>
      <c r="P902" s="805"/>
      <c r="Q902" s="818"/>
      <c r="R902" s="818"/>
      <c r="S902" s="818"/>
      <c r="T902" s="805">
        <v>1</v>
      </c>
      <c r="U902" s="821"/>
      <c r="V902" s="805"/>
      <c r="W902" s="805"/>
      <c r="X902" s="805"/>
      <c r="Y902" s="805"/>
      <c r="Z902" s="805"/>
      <c r="AA902" s="805"/>
      <c r="AB902" s="821"/>
      <c r="AR902" s="802" t="str">
        <f t="shared" si="616"/>
        <v/>
      </c>
    </row>
    <row r="903" spans="1:46" x14ac:dyDescent="0.2">
      <c r="A903" s="815">
        <f>+SUBTOTAL(3,$B$13:B903)</f>
        <v>446</v>
      </c>
      <c r="B903" s="805" t="s">
        <v>829</v>
      </c>
      <c r="C903" s="805" t="s">
        <v>231</v>
      </c>
      <c r="D903" s="841"/>
      <c r="E903" s="821">
        <v>1</v>
      </c>
      <c r="F903" s="822" t="s">
        <v>2226</v>
      </c>
      <c r="G903" s="821" t="s">
        <v>1779</v>
      </c>
      <c r="H903" s="821" t="s">
        <v>1778</v>
      </c>
      <c r="I903" s="821" t="s">
        <v>439</v>
      </c>
      <c r="J903" s="821" t="s">
        <v>1779</v>
      </c>
      <c r="K903" s="821" t="s">
        <v>1778</v>
      </c>
      <c r="L903" s="821" t="s">
        <v>439</v>
      </c>
      <c r="M903" s="821">
        <v>1</v>
      </c>
      <c r="N903" s="821" t="s">
        <v>1780</v>
      </c>
      <c r="O903" s="821" t="s">
        <v>1781</v>
      </c>
      <c r="P903" s="821">
        <v>1</v>
      </c>
      <c r="Q903" s="821">
        <v>1</v>
      </c>
      <c r="R903" s="821">
        <v>1</v>
      </c>
      <c r="S903" s="821">
        <v>1</v>
      </c>
      <c r="T903" s="821"/>
      <c r="U903" s="805">
        <v>1</v>
      </c>
      <c r="V903" s="805"/>
      <c r="W903" s="805"/>
      <c r="X903" s="805"/>
      <c r="Y903" s="805"/>
      <c r="Z903" s="805"/>
      <c r="AA903" s="821">
        <v>1</v>
      </c>
      <c r="AB903" s="821">
        <f>+VLOOKUP(LEFT(C903,2),$AE$2:$AF$5,2,FALSE)</f>
        <v>4.9029999999999996</v>
      </c>
      <c r="AC903" s="802"/>
      <c r="AD903" s="802"/>
      <c r="AE903" s="802"/>
      <c r="AF903" s="802"/>
      <c r="AG903" s="802"/>
      <c r="AH903" s="802"/>
      <c r="AI903" s="802"/>
      <c r="AJ903" s="802"/>
      <c r="AK903" s="802"/>
      <c r="AL903" s="802"/>
      <c r="AM903" s="802"/>
      <c r="AN903" s="802"/>
      <c r="AO903" s="802"/>
      <c r="AP903" s="802"/>
      <c r="AR903" s="802" t="str">
        <f t="shared" si="616"/>
        <v>DA</v>
      </c>
      <c r="AS903" s="802" t="str">
        <f>+RIGHT(C903,1)</f>
        <v>0</v>
      </c>
      <c r="AT903" s="802" t="str">
        <f t="shared" si="618"/>
        <v>DA+0</v>
      </c>
    </row>
    <row r="904" spans="1:46" x14ac:dyDescent="0.2">
      <c r="A904" s="815"/>
      <c r="B904" s="805"/>
      <c r="C904" s="805"/>
      <c r="D904" s="841">
        <v>369.2</v>
      </c>
      <c r="E904" s="818"/>
      <c r="F904" s="818"/>
      <c r="G904" s="818"/>
      <c r="H904" s="818"/>
      <c r="I904" s="818"/>
      <c r="J904" s="818"/>
      <c r="K904" s="818"/>
      <c r="L904" s="818"/>
      <c r="M904" s="818"/>
      <c r="N904" s="805"/>
      <c r="O904" s="805"/>
      <c r="P904" s="805"/>
      <c r="Q904" s="818"/>
      <c r="R904" s="818"/>
      <c r="S904" s="818"/>
      <c r="T904" s="805">
        <v>1</v>
      </c>
      <c r="U904" s="821"/>
      <c r="V904" s="805"/>
      <c r="W904" s="805"/>
      <c r="X904" s="805"/>
      <c r="Y904" s="805"/>
      <c r="Z904" s="805"/>
      <c r="AA904" s="805"/>
      <c r="AB904" s="821"/>
      <c r="AR904" s="802" t="str">
        <f t="shared" si="616"/>
        <v/>
      </c>
    </row>
    <row r="905" spans="1:46" x14ac:dyDescent="0.2">
      <c r="A905" s="815">
        <f>+SUBTOTAL(3,$B$13:B905)</f>
        <v>447</v>
      </c>
      <c r="B905" s="805" t="s">
        <v>103</v>
      </c>
      <c r="C905" s="805" t="s">
        <v>865</v>
      </c>
      <c r="D905" s="841"/>
      <c r="E905" s="821">
        <v>1</v>
      </c>
      <c r="F905" s="822" t="s">
        <v>2227</v>
      </c>
      <c r="G905" s="821" t="s">
        <v>1779</v>
      </c>
      <c r="H905" s="821" t="s">
        <v>1778</v>
      </c>
      <c r="I905" s="821" t="s">
        <v>439</v>
      </c>
      <c r="J905" s="821" t="s">
        <v>1779</v>
      </c>
      <c r="K905" s="821" t="s">
        <v>1778</v>
      </c>
      <c r="L905" s="821" t="s">
        <v>439</v>
      </c>
      <c r="M905" s="821">
        <v>1</v>
      </c>
      <c r="N905" s="821" t="s">
        <v>1780</v>
      </c>
      <c r="O905" s="821" t="s">
        <v>1781</v>
      </c>
      <c r="P905" s="821">
        <v>1</v>
      </c>
      <c r="Q905" s="821">
        <v>1</v>
      </c>
      <c r="R905" s="821">
        <v>1</v>
      </c>
      <c r="S905" s="818"/>
      <c r="T905" s="821"/>
      <c r="U905" s="805">
        <v>1</v>
      </c>
      <c r="V905" s="805"/>
      <c r="W905" s="805"/>
      <c r="X905" s="805"/>
      <c r="Y905" s="805"/>
      <c r="Z905" s="805"/>
      <c r="AA905" s="821">
        <v>1</v>
      </c>
      <c r="AB905" s="821">
        <f>+VLOOKUP(LEFT(C905,2),$AE$2:$AF$5,2,FALSE)</f>
        <v>9.2550000000000008</v>
      </c>
      <c r="AR905" s="802" t="str">
        <f t="shared" si="616"/>
        <v>DD</v>
      </c>
      <c r="AS905" s="802" t="str">
        <f>+RIGHT(C905,1)</f>
        <v>0</v>
      </c>
      <c r="AT905" s="802" t="str">
        <f t="shared" si="618"/>
        <v>DD+0</v>
      </c>
    </row>
    <row r="906" spans="1:46" x14ac:dyDescent="0.2">
      <c r="A906" s="815"/>
      <c r="B906" s="805"/>
      <c r="C906" s="805"/>
      <c r="D906" s="841">
        <v>200.9</v>
      </c>
      <c r="E906" s="818"/>
      <c r="F906" s="818"/>
      <c r="G906" s="818"/>
      <c r="H906" s="818"/>
      <c r="I906" s="818"/>
      <c r="J906" s="818"/>
      <c r="K906" s="818"/>
      <c r="L906" s="818"/>
      <c r="M906" s="818"/>
      <c r="N906" s="805"/>
      <c r="O906" s="805"/>
      <c r="P906" s="805"/>
      <c r="Q906" s="818"/>
      <c r="R906" s="818"/>
      <c r="S906" s="818"/>
      <c r="T906" s="805">
        <v>1</v>
      </c>
      <c r="U906" s="821"/>
      <c r="V906" s="805"/>
      <c r="W906" s="805"/>
      <c r="X906" s="805"/>
      <c r="Y906" s="805"/>
      <c r="Z906" s="805"/>
      <c r="AA906" s="805"/>
      <c r="AB906" s="821"/>
      <c r="AR906" s="802" t="str">
        <f t="shared" si="616"/>
        <v/>
      </c>
    </row>
    <row r="907" spans="1:46" x14ac:dyDescent="0.2">
      <c r="A907" s="815">
        <f>+SUBTOTAL(3,$B$13:B907)</f>
        <v>448</v>
      </c>
      <c r="B907" s="805" t="s">
        <v>104</v>
      </c>
      <c r="C907" s="805" t="s">
        <v>245</v>
      </c>
      <c r="D907" s="841"/>
      <c r="E907" s="821">
        <v>1</v>
      </c>
      <c r="F907" s="822" t="s">
        <v>2228</v>
      </c>
      <c r="G907" s="821" t="s">
        <v>1779</v>
      </c>
      <c r="H907" s="821" t="s">
        <v>1778</v>
      </c>
      <c r="I907" s="821" t="s">
        <v>439</v>
      </c>
      <c r="J907" s="821" t="s">
        <v>1779</v>
      </c>
      <c r="K907" s="821" t="s">
        <v>1778</v>
      </c>
      <c r="L907" s="821" t="s">
        <v>439</v>
      </c>
      <c r="M907" s="821">
        <v>1</v>
      </c>
      <c r="N907" s="821" t="s">
        <v>1780</v>
      </c>
      <c r="O907" s="821" t="s">
        <v>1781</v>
      </c>
      <c r="P907" s="821">
        <v>1</v>
      </c>
      <c r="Q907" s="821">
        <v>1</v>
      </c>
      <c r="R907" s="821">
        <v>1</v>
      </c>
      <c r="S907" s="818"/>
      <c r="T907" s="821"/>
      <c r="U907" s="805">
        <v>1</v>
      </c>
      <c r="V907" s="805"/>
      <c r="W907" s="805"/>
      <c r="X907" s="805"/>
      <c r="Y907" s="805"/>
      <c r="Z907" s="805"/>
      <c r="AA907" s="821">
        <v>1</v>
      </c>
      <c r="AB907" s="821">
        <f>+VLOOKUP(LEFT(C907,2),$AE$2:$AF$5,2,FALSE)</f>
        <v>7.3659999999999997</v>
      </c>
      <c r="AR907" s="802" t="str">
        <f t="shared" si="616"/>
        <v>DB</v>
      </c>
      <c r="AS907" s="802" t="str">
        <f>+RIGHT(C907,1)</f>
        <v>0</v>
      </c>
      <c r="AT907" s="802" t="str">
        <f t="shared" si="618"/>
        <v>DB+0</v>
      </c>
    </row>
    <row r="908" spans="1:46" x14ac:dyDescent="0.2">
      <c r="A908" s="815"/>
      <c r="B908" s="805"/>
      <c r="C908" s="805"/>
      <c r="D908" s="841">
        <v>374.1</v>
      </c>
      <c r="E908" s="818"/>
      <c r="F908" s="818"/>
      <c r="G908" s="818"/>
      <c r="H908" s="818"/>
      <c r="I908" s="818"/>
      <c r="J908" s="818"/>
      <c r="K908" s="818"/>
      <c r="L908" s="818"/>
      <c r="M908" s="818"/>
      <c r="N908" s="805"/>
      <c r="O908" s="805"/>
      <c r="P908" s="805"/>
      <c r="Q908" s="818"/>
      <c r="R908" s="818"/>
      <c r="S908" s="818"/>
      <c r="T908" s="805">
        <v>1</v>
      </c>
      <c r="U908" s="821"/>
      <c r="V908" s="805"/>
      <c r="W908" s="805"/>
      <c r="X908" s="805"/>
      <c r="Y908" s="805"/>
      <c r="Z908" s="805"/>
      <c r="AA908" s="805"/>
      <c r="AB908" s="821"/>
      <c r="AR908" s="802" t="str">
        <f t="shared" si="616"/>
        <v/>
      </c>
    </row>
    <row r="909" spans="1:46" x14ac:dyDescent="0.2">
      <c r="A909" s="815">
        <f>+SUBTOTAL(3,$B$13:B909)</f>
        <v>449</v>
      </c>
      <c r="B909" s="805" t="s">
        <v>830</v>
      </c>
      <c r="C909" s="805" t="s">
        <v>20</v>
      </c>
      <c r="D909" s="841"/>
      <c r="E909" s="821">
        <v>1</v>
      </c>
      <c r="F909" s="822" t="s">
        <v>2229</v>
      </c>
      <c r="G909" s="821" t="s">
        <v>1779</v>
      </c>
      <c r="H909" s="821" t="s">
        <v>1778</v>
      </c>
      <c r="I909" s="821" t="s">
        <v>439</v>
      </c>
      <c r="J909" s="821" t="s">
        <v>1779</v>
      </c>
      <c r="K909" s="821" t="s">
        <v>1778</v>
      </c>
      <c r="L909" s="821" t="s">
        <v>439</v>
      </c>
      <c r="M909" s="821">
        <v>1</v>
      </c>
      <c r="N909" s="821" t="s">
        <v>1780</v>
      </c>
      <c r="O909" s="821" t="s">
        <v>1781</v>
      </c>
      <c r="P909" s="821">
        <v>1</v>
      </c>
      <c r="Q909" s="821">
        <v>1</v>
      </c>
      <c r="R909" s="821">
        <v>1</v>
      </c>
      <c r="S909" s="821">
        <v>1</v>
      </c>
      <c r="T909" s="821"/>
      <c r="U909" s="805">
        <v>1</v>
      </c>
      <c r="V909" s="805"/>
      <c r="W909" s="805"/>
      <c r="X909" s="805"/>
      <c r="Y909" s="805"/>
      <c r="Z909" s="805"/>
      <c r="AA909" s="821">
        <v>1</v>
      </c>
      <c r="AB909" s="821">
        <f>+VLOOKUP(LEFT(C909,2),$AE$2:$AF$5,2,FALSE)</f>
        <v>4.9029999999999996</v>
      </c>
      <c r="AC909" s="802"/>
      <c r="AD909" s="802"/>
      <c r="AE909" s="802"/>
      <c r="AF909" s="802"/>
      <c r="AG909" s="802"/>
      <c r="AH909" s="802"/>
      <c r="AI909" s="802"/>
      <c r="AJ909" s="802"/>
      <c r="AK909" s="802"/>
      <c r="AL909" s="802"/>
      <c r="AM909" s="802"/>
      <c r="AN909" s="802"/>
      <c r="AO909" s="802"/>
      <c r="AP909" s="802"/>
      <c r="AR909" s="802" t="str">
        <f t="shared" ref="AR909:AR972" si="632">+LEFT(C909,2)</f>
        <v>DA</v>
      </c>
      <c r="AS909" s="802" t="str">
        <f>+RIGHT(C909,1)</f>
        <v>3</v>
      </c>
      <c r="AT909" s="802" t="str">
        <f t="shared" si="618"/>
        <v>DA+3</v>
      </c>
    </row>
    <row r="910" spans="1:46" x14ac:dyDescent="0.2">
      <c r="A910" s="815"/>
      <c r="B910" s="805"/>
      <c r="C910" s="805"/>
      <c r="D910" s="841">
        <v>394.9</v>
      </c>
      <c r="E910" s="818"/>
      <c r="F910" s="818"/>
      <c r="G910" s="818"/>
      <c r="H910" s="818"/>
      <c r="I910" s="818"/>
      <c r="J910" s="818"/>
      <c r="K910" s="818"/>
      <c r="L910" s="818"/>
      <c r="M910" s="818"/>
      <c r="N910" s="805"/>
      <c r="O910" s="805"/>
      <c r="P910" s="805"/>
      <c r="Q910" s="818"/>
      <c r="R910" s="818"/>
      <c r="S910" s="818"/>
      <c r="T910" s="805">
        <v>1</v>
      </c>
      <c r="U910" s="821"/>
      <c r="V910" s="805"/>
      <c r="W910" s="805"/>
      <c r="X910" s="805"/>
      <c r="Y910" s="805"/>
      <c r="Z910" s="805"/>
      <c r="AA910" s="805"/>
      <c r="AB910" s="821"/>
      <c r="AR910" s="802" t="str">
        <f t="shared" si="632"/>
        <v/>
      </c>
    </row>
    <row r="911" spans="1:46" x14ac:dyDescent="0.2">
      <c r="A911" s="815">
        <f>+SUBTOTAL(3,$B$13:B911)</f>
        <v>450</v>
      </c>
      <c r="B911" s="805" t="s">
        <v>105</v>
      </c>
      <c r="C911" s="805" t="s">
        <v>239</v>
      </c>
      <c r="D911" s="841"/>
      <c r="E911" s="821">
        <v>1</v>
      </c>
      <c r="F911" s="822" t="s">
        <v>2230</v>
      </c>
      <c r="G911" s="821" t="s">
        <v>1779</v>
      </c>
      <c r="H911" s="821" t="s">
        <v>1778</v>
      </c>
      <c r="I911" s="821" t="s">
        <v>439</v>
      </c>
      <c r="J911" s="821" t="s">
        <v>1779</v>
      </c>
      <c r="K911" s="821" t="s">
        <v>1778</v>
      </c>
      <c r="L911" s="821" t="s">
        <v>439</v>
      </c>
      <c r="M911" s="821">
        <v>1</v>
      </c>
      <c r="N911" s="821" t="s">
        <v>1780</v>
      </c>
      <c r="O911" s="821" t="s">
        <v>1781</v>
      </c>
      <c r="P911" s="821">
        <v>1</v>
      </c>
      <c r="Q911" s="821">
        <v>1</v>
      </c>
      <c r="R911" s="821">
        <v>1</v>
      </c>
      <c r="S911" s="818"/>
      <c r="T911" s="821"/>
      <c r="U911" s="805">
        <v>1</v>
      </c>
      <c r="V911" s="805"/>
      <c r="W911" s="805"/>
      <c r="X911" s="805"/>
      <c r="Y911" s="805"/>
      <c r="Z911" s="805"/>
      <c r="AA911" s="821">
        <v>1</v>
      </c>
      <c r="AB911" s="821">
        <f>+VLOOKUP(LEFT(C911,2),$AE$2:$AF$5,2,FALSE)</f>
        <v>8.3190000000000008</v>
      </c>
      <c r="AR911" s="802" t="str">
        <f t="shared" si="632"/>
        <v>DC</v>
      </c>
      <c r="AS911" s="802" t="str">
        <f>+RIGHT(C911,1)</f>
        <v>0</v>
      </c>
      <c r="AT911" s="802" t="str">
        <f t="shared" ref="AT911:AT973" si="633">+CONCATENATE(AR911,"+",AS911)</f>
        <v>DC+0</v>
      </c>
    </row>
    <row r="912" spans="1:46" x14ac:dyDescent="0.2">
      <c r="A912" s="815"/>
      <c r="B912" s="805"/>
      <c r="C912" s="805"/>
      <c r="D912" s="841">
        <v>388.4</v>
      </c>
      <c r="E912" s="818"/>
      <c r="F912" s="818"/>
      <c r="G912" s="818"/>
      <c r="H912" s="818"/>
      <c r="I912" s="818"/>
      <c r="J912" s="818"/>
      <c r="K912" s="818"/>
      <c r="L912" s="818"/>
      <c r="M912" s="818"/>
      <c r="N912" s="805"/>
      <c r="O912" s="805"/>
      <c r="P912" s="805"/>
      <c r="Q912" s="818"/>
      <c r="R912" s="818"/>
      <c r="S912" s="818"/>
      <c r="T912" s="805">
        <v>1</v>
      </c>
      <c r="U912" s="821"/>
      <c r="V912" s="805"/>
      <c r="W912" s="805"/>
      <c r="X912" s="805"/>
      <c r="Y912" s="805"/>
      <c r="Z912" s="805"/>
      <c r="AA912" s="805"/>
      <c r="AB912" s="821"/>
      <c r="AR912" s="802" t="str">
        <f t="shared" si="632"/>
        <v/>
      </c>
    </row>
    <row r="913" spans="1:46" x14ac:dyDescent="0.2">
      <c r="A913" s="815">
        <f>+SUBTOTAL(3,$B$13:B913)</f>
        <v>451</v>
      </c>
      <c r="B913" s="805" t="s">
        <v>831</v>
      </c>
      <c r="C913" s="805" t="s">
        <v>20</v>
      </c>
      <c r="D913" s="841"/>
      <c r="E913" s="821">
        <v>1</v>
      </c>
      <c r="F913" s="822" t="s">
        <v>2231</v>
      </c>
      <c r="G913" s="821" t="s">
        <v>1779</v>
      </c>
      <c r="H913" s="821" t="s">
        <v>1778</v>
      </c>
      <c r="I913" s="821" t="s">
        <v>439</v>
      </c>
      <c r="J913" s="821" t="s">
        <v>1779</v>
      </c>
      <c r="K913" s="821" t="s">
        <v>1778</v>
      </c>
      <c r="L913" s="821" t="s">
        <v>439</v>
      </c>
      <c r="M913" s="821">
        <v>1</v>
      </c>
      <c r="N913" s="821" t="s">
        <v>1780</v>
      </c>
      <c r="O913" s="821" t="s">
        <v>1781</v>
      </c>
      <c r="P913" s="821">
        <v>1</v>
      </c>
      <c r="Q913" s="821">
        <v>1</v>
      </c>
      <c r="R913" s="821">
        <v>1</v>
      </c>
      <c r="S913" s="821">
        <v>1</v>
      </c>
      <c r="T913" s="821"/>
      <c r="U913" s="805">
        <v>1</v>
      </c>
      <c r="V913" s="805"/>
      <c r="W913" s="805"/>
      <c r="X913" s="805"/>
      <c r="Y913" s="805"/>
      <c r="Z913" s="805"/>
      <c r="AA913" s="821">
        <v>1</v>
      </c>
      <c r="AB913" s="821">
        <f>+VLOOKUP(LEFT(C913,2),$AE$2:$AF$5,2,FALSE)</f>
        <v>4.9029999999999996</v>
      </c>
      <c r="AC913" s="802"/>
      <c r="AD913" s="802"/>
      <c r="AE913" s="802"/>
      <c r="AF913" s="802"/>
      <c r="AG913" s="802"/>
      <c r="AH913" s="802"/>
      <c r="AI913" s="802"/>
      <c r="AJ913" s="802"/>
      <c r="AK913" s="802"/>
      <c r="AL913" s="802"/>
      <c r="AM913" s="802"/>
      <c r="AN913" s="802"/>
      <c r="AO913" s="802"/>
      <c r="AP913" s="802"/>
      <c r="AR913" s="802" t="str">
        <f t="shared" si="632"/>
        <v>DA</v>
      </c>
      <c r="AS913" s="802" t="str">
        <f>+RIGHT(C913,1)</f>
        <v>3</v>
      </c>
      <c r="AT913" s="802" t="str">
        <f t="shared" si="633"/>
        <v>DA+3</v>
      </c>
    </row>
    <row r="914" spans="1:46" x14ac:dyDescent="0.2">
      <c r="A914" s="815"/>
      <c r="B914" s="805"/>
      <c r="C914" s="805"/>
      <c r="D914" s="841">
        <v>418.9</v>
      </c>
      <c r="E914" s="818"/>
      <c r="F914" s="818"/>
      <c r="G914" s="818"/>
      <c r="H914" s="818"/>
      <c r="I914" s="818"/>
      <c r="J914" s="818"/>
      <c r="K914" s="818"/>
      <c r="L914" s="818"/>
      <c r="M914" s="818"/>
      <c r="N914" s="805"/>
      <c r="O914" s="805"/>
      <c r="P914" s="805"/>
      <c r="Q914" s="818"/>
      <c r="R914" s="818"/>
      <c r="S914" s="818"/>
      <c r="T914" s="805">
        <v>1</v>
      </c>
      <c r="U914" s="821"/>
      <c r="V914" s="805"/>
      <c r="W914" s="805"/>
      <c r="X914" s="805"/>
      <c r="Y914" s="805"/>
      <c r="Z914" s="805"/>
      <c r="AA914" s="805"/>
      <c r="AB914" s="821"/>
      <c r="AR914" s="802" t="str">
        <f t="shared" si="632"/>
        <v/>
      </c>
    </row>
    <row r="915" spans="1:46" x14ac:dyDescent="0.2">
      <c r="A915" s="815">
        <f>+SUBTOTAL(3,$B$13:B915)</f>
        <v>452</v>
      </c>
      <c r="B915" s="805" t="s">
        <v>832</v>
      </c>
      <c r="C915" s="805" t="s">
        <v>20</v>
      </c>
      <c r="D915" s="841"/>
      <c r="E915" s="821">
        <v>1</v>
      </c>
      <c r="F915" s="822" t="s">
        <v>2232</v>
      </c>
      <c r="G915" s="821" t="s">
        <v>1779</v>
      </c>
      <c r="H915" s="821" t="s">
        <v>1778</v>
      </c>
      <c r="I915" s="821" t="s">
        <v>439</v>
      </c>
      <c r="J915" s="821" t="s">
        <v>1779</v>
      </c>
      <c r="K915" s="821" t="s">
        <v>1778</v>
      </c>
      <c r="L915" s="821" t="s">
        <v>439</v>
      </c>
      <c r="M915" s="821">
        <v>1</v>
      </c>
      <c r="N915" s="821" t="s">
        <v>1780</v>
      </c>
      <c r="O915" s="821" t="s">
        <v>1781</v>
      </c>
      <c r="P915" s="821">
        <v>1</v>
      </c>
      <c r="Q915" s="821">
        <v>1</v>
      </c>
      <c r="R915" s="821">
        <v>1</v>
      </c>
      <c r="S915" s="821">
        <v>1</v>
      </c>
      <c r="T915" s="821"/>
      <c r="U915" s="805">
        <v>1</v>
      </c>
      <c r="V915" s="805"/>
      <c r="W915" s="805"/>
      <c r="X915" s="805"/>
      <c r="Y915" s="805"/>
      <c r="Z915" s="805"/>
      <c r="AA915" s="821">
        <v>1</v>
      </c>
      <c r="AB915" s="821">
        <f>+VLOOKUP(LEFT(C915,2),$AE$2:$AF$5,2,FALSE)</f>
        <v>4.9029999999999996</v>
      </c>
      <c r="AC915" s="802"/>
      <c r="AD915" s="802"/>
      <c r="AE915" s="802"/>
      <c r="AF915" s="802"/>
      <c r="AG915" s="802"/>
      <c r="AH915" s="802"/>
      <c r="AI915" s="802"/>
      <c r="AJ915" s="802"/>
      <c r="AK915" s="802"/>
      <c r="AL915" s="802"/>
      <c r="AM915" s="802"/>
      <c r="AN915" s="802"/>
      <c r="AO915" s="802"/>
      <c r="AP915" s="802"/>
      <c r="AR915" s="802" t="str">
        <f t="shared" si="632"/>
        <v>DA</v>
      </c>
      <c r="AS915" s="802" t="str">
        <f>+RIGHT(C915,1)</f>
        <v>3</v>
      </c>
      <c r="AT915" s="802" t="str">
        <f t="shared" si="633"/>
        <v>DA+3</v>
      </c>
    </row>
    <row r="916" spans="1:46" x14ac:dyDescent="0.2">
      <c r="A916" s="815"/>
      <c r="B916" s="805"/>
      <c r="C916" s="805"/>
      <c r="D916" s="841">
        <v>418.6</v>
      </c>
      <c r="E916" s="818"/>
      <c r="F916" s="818"/>
      <c r="G916" s="818"/>
      <c r="H916" s="818"/>
      <c r="I916" s="818"/>
      <c r="J916" s="818"/>
      <c r="K916" s="818"/>
      <c r="L916" s="818"/>
      <c r="M916" s="818"/>
      <c r="N916" s="805"/>
      <c r="O916" s="805"/>
      <c r="P916" s="805"/>
      <c r="Q916" s="818"/>
      <c r="R916" s="818"/>
      <c r="S916" s="818"/>
      <c r="T916" s="805">
        <v>1</v>
      </c>
      <c r="U916" s="821"/>
      <c r="V916" s="805"/>
      <c r="W916" s="805"/>
      <c r="X916" s="805"/>
      <c r="Y916" s="805"/>
      <c r="Z916" s="805"/>
      <c r="AA916" s="805"/>
      <c r="AB916" s="821"/>
      <c r="AR916" s="802" t="str">
        <f t="shared" si="632"/>
        <v/>
      </c>
    </row>
    <row r="917" spans="1:46" x14ac:dyDescent="0.2">
      <c r="A917" s="815">
        <f>+SUBTOTAL(3,$B$13:B917)</f>
        <v>453</v>
      </c>
      <c r="B917" s="805" t="s">
        <v>833</v>
      </c>
      <c r="C917" s="805" t="s">
        <v>20</v>
      </c>
      <c r="D917" s="841"/>
      <c r="E917" s="821">
        <v>1</v>
      </c>
      <c r="F917" s="822" t="s">
        <v>2233</v>
      </c>
      <c r="G917" s="821" t="s">
        <v>1779</v>
      </c>
      <c r="H917" s="821" t="s">
        <v>1778</v>
      </c>
      <c r="I917" s="821" t="s">
        <v>439</v>
      </c>
      <c r="J917" s="821" t="s">
        <v>1779</v>
      </c>
      <c r="K917" s="821" t="s">
        <v>1778</v>
      </c>
      <c r="L917" s="821" t="s">
        <v>439</v>
      </c>
      <c r="M917" s="821">
        <v>1</v>
      </c>
      <c r="N917" s="821" t="s">
        <v>1780</v>
      </c>
      <c r="O917" s="821" t="s">
        <v>1781</v>
      </c>
      <c r="P917" s="821">
        <v>1</v>
      </c>
      <c r="Q917" s="821">
        <v>1</v>
      </c>
      <c r="R917" s="821">
        <v>1</v>
      </c>
      <c r="S917" s="821">
        <v>1</v>
      </c>
      <c r="T917" s="821"/>
      <c r="U917" s="805">
        <v>1</v>
      </c>
      <c r="V917" s="805"/>
      <c r="W917" s="805"/>
      <c r="X917" s="805"/>
      <c r="Y917" s="805"/>
      <c r="Z917" s="805"/>
      <c r="AA917" s="821">
        <v>1</v>
      </c>
      <c r="AB917" s="821">
        <f>+VLOOKUP(LEFT(C917,2),$AE$2:$AF$5,2,FALSE)</f>
        <v>4.9029999999999996</v>
      </c>
      <c r="AC917" s="802"/>
      <c r="AD917" s="802"/>
      <c r="AE917" s="802"/>
      <c r="AF917" s="802"/>
      <c r="AG917" s="802"/>
      <c r="AH917" s="802"/>
      <c r="AI917" s="802"/>
      <c r="AJ917" s="802"/>
      <c r="AK917" s="802"/>
      <c r="AL917" s="802"/>
      <c r="AM917" s="802"/>
      <c r="AN917" s="802"/>
      <c r="AO917" s="802"/>
      <c r="AP917" s="802"/>
      <c r="AR917" s="802" t="str">
        <f t="shared" si="632"/>
        <v>DA</v>
      </c>
      <c r="AS917" s="802" t="str">
        <f>+RIGHT(C917,1)</f>
        <v>3</v>
      </c>
      <c r="AT917" s="802" t="str">
        <f t="shared" si="633"/>
        <v>DA+3</v>
      </c>
    </row>
    <row r="918" spans="1:46" x14ac:dyDescent="0.2">
      <c r="A918" s="815"/>
      <c r="B918" s="805"/>
      <c r="C918" s="805"/>
      <c r="D918" s="841">
        <v>414</v>
      </c>
      <c r="E918" s="818"/>
      <c r="F918" s="818"/>
      <c r="G918" s="818"/>
      <c r="H918" s="818"/>
      <c r="I918" s="818"/>
      <c r="J918" s="818"/>
      <c r="K918" s="818"/>
      <c r="L918" s="818"/>
      <c r="M918" s="818"/>
      <c r="N918" s="805"/>
      <c r="O918" s="805"/>
      <c r="P918" s="805"/>
      <c r="Q918" s="818"/>
      <c r="R918" s="818"/>
      <c r="S918" s="818"/>
      <c r="T918" s="805">
        <v>1</v>
      </c>
      <c r="U918" s="821"/>
      <c r="V918" s="805"/>
      <c r="W918" s="805"/>
      <c r="X918" s="805"/>
      <c r="Y918" s="805"/>
      <c r="Z918" s="805"/>
      <c r="AA918" s="805"/>
      <c r="AB918" s="821"/>
      <c r="AR918" s="802" t="str">
        <f t="shared" si="632"/>
        <v/>
      </c>
    </row>
    <row r="919" spans="1:46" x14ac:dyDescent="0.2">
      <c r="A919" s="815">
        <f>+SUBTOTAL(3,$B$13:B919)</f>
        <v>454</v>
      </c>
      <c r="B919" s="805" t="s">
        <v>834</v>
      </c>
      <c r="C919" s="805" t="s">
        <v>20</v>
      </c>
      <c r="D919" s="841"/>
      <c r="E919" s="821">
        <v>1</v>
      </c>
      <c r="F919" s="822" t="s">
        <v>2234</v>
      </c>
      <c r="G919" s="821" t="s">
        <v>1779</v>
      </c>
      <c r="H919" s="821" t="s">
        <v>1778</v>
      </c>
      <c r="I919" s="821" t="s">
        <v>439</v>
      </c>
      <c r="J919" s="821" t="s">
        <v>1779</v>
      </c>
      <c r="K919" s="821" t="s">
        <v>1778</v>
      </c>
      <c r="L919" s="821" t="s">
        <v>439</v>
      </c>
      <c r="M919" s="821">
        <v>1</v>
      </c>
      <c r="N919" s="821" t="s">
        <v>1780</v>
      </c>
      <c r="O919" s="821" t="s">
        <v>1781</v>
      </c>
      <c r="P919" s="821">
        <v>1</v>
      </c>
      <c r="Q919" s="821">
        <v>1</v>
      </c>
      <c r="R919" s="821">
        <v>1</v>
      </c>
      <c r="S919" s="821">
        <v>1</v>
      </c>
      <c r="T919" s="821"/>
      <c r="U919" s="805">
        <v>1</v>
      </c>
      <c r="V919" s="805"/>
      <c r="W919" s="805"/>
      <c r="X919" s="805"/>
      <c r="Y919" s="805"/>
      <c r="Z919" s="805"/>
      <c r="AA919" s="821">
        <v>1</v>
      </c>
      <c r="AB919" s="821">
        <f>+VLOOKUP(LEFT(C919,2),$AE$2:$AF$5,2,FALSE)</f>
        <v>4.9029999999999996</v>
      </c>
      <c r="AC919" s="802"/>
      <c r="AD919" s="802"/>
      <c r="AE919" s="802"/>
      <c r="AF919" s="802"/>
      <c r="AG919" s="802"/>
      <c r="AH919" s="802"/>
      <c r="AI919" s="802"/>
      <c r="AJ919" s="802"/>
      <c r="AK919" s="802"/>
      <c r="AL919" s="802"/>
      <c r="AM919" s="802"/>
      <c r="AN919" s="802"/>
      <c r="AO919" s="802"/>
      <c r="AP919" s="802"/>
      <c r="AR919" s="802" t="str">
        <f t="shared" si="632"/>
        <v>DA</v>
      </c>
      <c r="AS919" s="802" t="str">
        <f>+RIGHT(C919,1)</f>
        <v>3</v>
      </c>
      <c r="AT919" s="802" t="str">
        <f t="shared" si="633"/>
        <v>DA+3</v>
      </c>
    </row>
    <row r="920" spans="1:46" x14ac:dyDescent="0.2">
      <c r="A920" s="815"/>
      <c r="B920" s="805"/>
      <c r="C920" s="805"/>
      <c r="D920" s="841">
        <v>419.6</v>
      </c>
      <c r="E920" s="818"/>
      <c r="F920" s="818"/>
      <c r="G920" s="818"/>
      <c r="H920" s="818"/>
      <c r="I920" s="818"/>
      <c r="J920" s="818"/>
      <c r="K920" s="818"/>
      <c r="L920" s="818"/>
      <c r="M920" s="818"/>
      <c r="N920" s="805"/>
      <c r="O920" s="805"/>
      <c r="P920" s="805"/>
      <c r="Q920" s="818"/>
      <c r="R920" s="818"/>
      <c r="S920" s="818"/>
      <c r="T920" s="805">
        <v>1</v>
      </c>
      <c r="U920" s="821"/>
      <c r="V920" s="805"/>
      <c r="W920" s="805"/>
      <c r="X920" s="805"/>
      <c r="Y920" s="805"/>
      <c r="Z920" s="805"/>
      <c r="AA920" s="805"/>
      <c r="AB920" s="821"/>
      <c r="AR920" s="802" t="str">
        <f t="shared" si="632"/>
        <v/>
      </c>
    </row>
    <row r="921" spans="1:46" x14ac:dyDescent="0.2">
      <c r="A921" s="815">
        <f>+SUBTOTAL(3,$B$13:B921)</f>
        <v>455</v>
      </c>
      <c r="B921" s="805" t="s">
        <v>835</v>
      </c>
      <c r="C921" s="805" t="s">
        <v>20</v>
      </c>
      <c r="D921" s="841"/>
      <c r="E921" s="821">
        <v>1</v>
      </c>
      <c r="F921" s="822" t="s">
        <v>2235</v>
      </c>
      <c r="G921" s="821" t="s">
        <v>1779</v>
      </c>
      <c r="H921" s="821" t="s">
        <v>1778</v>
      </c>
      <c r="I921" s="821" t="s">
        <v>439</v>
      </c>
      <c r="J921" s="821" t="s">
        <v>1779</v>
      </c>
      <c r="K921" s="821" t="s">
        <v>1778</v>
      </c>
      <c r="L921" s="821" t="s">
        <v>439</v>
      </c>
      <c r="M921" s="821">
        <v>1</v>
      </c>
      <c r="N921" s="821" t="s">
        <v>1780</v>
      </c>
      <c r="O921" s="821" t="s">
        <v>1781</v>
      </c>
      <c r="P921" s="821">
        <v>1</v>
      </c>
      <c r="Q921" s="821">
        <v>1</v>
      </c>
      <c r="R921" s="821">
        <v>1</v>
      </c>
      <c r="S921" s="821">
        <v>1</v>
      </c>
      <c r="T921" s="821"/>
      <c r="U921" s="805">
        <v>1</v>
      </c>
      <c r="V921" s="805"/>
      <c r="W921" s="805"/>
      <c r="X921" s="805"/>
      <c r="Y921" s="805"/>
      <c r="Z921" s="805"/>
      <c r="AA921" s="821">
        <v>1</v>
      </c>
      <c r="AB921" s="821">
        <f>+VLOOKUP(LEFT(C921,2),$AE$2:$AF$5,2,FALSE)</f>
        <v>4.9029999999999996</v>
      </c>
      <c r="AC921" s="802"/>
      <c r="AD921" s="802"/>
      <c r="AE921" s="802"/>
      <c r="AF921" s="802"/>
      <c r="AG921" s="802"/>
      <c r="AH921" s="802"/>
      <c r="AI921" s="802"/>
      <c r="AJ921" s="802"/>
      <c r="AK921" s="802"/>
      <c r="AL921" s="802"/>
      <c r="AM921" s="802"/>
      <c r="AN921" s="802"/>
      <c r="AO921" s="802"/>
      <c r="AP921" s="802"/>
      <c r="AR921" s="802" t="str">
        <f t="shared" si="632"/>
        <v>DA</v>
      </c>
      <c r="AS921" s="802" t="str">
        <f>+RIGHT(C921,1)</f>
        <v>3</v>
      </c>
      <c r="AT921" s="802" t="str">
        <f t="shared" si="633"/>
        <v>DA+3</v>
      </c>
    </row>
    <row r="922" spans="1:46" x14ac:dyDescent="0.2">
      <c r="A922" s="815"/>
      <c r="B922" s="805"/>
      <c r="C922" s="805"/>
      <c r="D922" s="841">
        <v>420.3</v>
      </c>
      <c r="E922" s="818"/>
      <c r="F922" s="818"/>
      <c r="G922" s="818"/>
      <c r="H922" s="818"/>
      <c r="I922" s="818"/>
      <c r="J922" s="818"/>
      <c r="K922" s="818"/>
      <c r="L922" s="818"/>
      <c r="M922" s="818"/>
      <c r="N922" s="805"/>
      <c r="O922" s="805"/>
      <c r="P922" s="805"/>
      <c r="Q922" s="818"/>
      <c r="R922" s="818"/>
      <c r="S922" s="818"/>
      <c r="T922" s="805">
        <v>1</v>
      </c>
      <c r="U922" s="821"/>
      <c r="V922" s="805"/>
      <c r="W922" s="805"/>
      <c r="X922" s="805"/>
      <c r="Y922" s="805"/>
      <c r="Z922" s="805"/>
      <c r="AA922" s="805"/>
      <c r="AB922" s="821"/>
      <c r="AR922" s="802" t="str">
        <f t="shared" si="632"/>
        <v/>
      </c>
    </row>
    <row r="923" spans="1:46" x14ac:dyDescent="0.2">
      <c r="A923" s="815">
        <f>+SUBTOTAL(3,$B$13:B923)</f>
        <v>456</v>
      </c>
      <c r="B923" s="805" t="s">
        <v>836</v>
      </c>
      <c r="C923" s="805" t="s">
        <v>20</v>
      </c>
      <c r="D923" s="841"/>
      <c r="E923" s="821">
        <v>1</v>
      </c>
      <c r="F923" s="822" t="s">
        <v>2236</v>
      </c>
      <c r="G923" s="821" t="s">
        <v>1779</v>
      </c>
      <c r="H923" s="821" t="s">
        <v>1778</v>
      </c>
      <c r="I923" s="821" t="s">
        <v>439</v>
      </c>
      <c r="J923" s="821" t="s">
        <v>1779</v>
      </c>
      <c r="K923" s="821" t="s">
        <v>1778</v>
      </c>
      <c r="L923" s="821" t="s">
        <v>439</v>
      </c>
      <c r="M923" s="821">
        <v>1</v>
      </c>
      <c r="N923" s="821" t="s">
        <v>1780</v>
      </c>
      <c r="O923" s="821" t="s">
        <v>1781</v>
      </c>
      <c r="P923" s="821">
        <v>1</v>
      </c>
      <c r="Q923" s="821">
        <v>1</v>
      </c>
      <c r="R923" s="821">
        <v>1</v>
      </c>
      <c r="S923" s="821">
        <v>1</v>
      </c>
      <c r="T923" s="821"/>
      <c r="U923" s="805">
        <v>1</v>
      </c>
      <c r="V923" s="805"/>
      <c r="W923" s="805"/>
      <c r="X923" s="805"/>
      <c r="Y923" s="805"/>
      <c r="Z923" s="805"/>
      <c r="AA923" s="821">
        <v>1</v>
      </c>
      <c r="AB923" s="821">
        <f>+VLOOKUP(LEFT(C923,2),$AE$2:$AF$5,2,FALSE)</f>
        <v>4.9029999999999996</v>
      </c>
      <c r="AC923" s="802"/>
      <c r="AD923" s="802"/>
      <c r="AE923" s="802"/>
      <c r="AF923" s="802"/>
      <c r="AG923" s="802"/>
      <c r="AH923" s="802"/>
      <c r="AI923" s="802"/>
      <c r="AJ923" s="802"/>
      <c r="AK923" s="802"/>
      <c r="AL923" s="802"/>
      <c r="AM923" s="802"/>
      <c r="AN923" s="802"/>
      <c r="AO923" s="802"/>
      <c r="AP923" s="802"/>
      <c r="AR923" s="802" t="str">
        <f t="shared" si="632"/>
        <v>DA</v>
      </c>
      <c r="AS923" s="802" t="str">
        <f>+RIGHT(C923,1)</f>
        <v>3</v>
      </c>
      <c r="AT923" s="802" t="str">
        <f t="shared" si="633"/>
        <v>DA+3</v>
      </c>
    </row>
    <row r="924" spans="1:46" x14ac:dyDescent="0.2">
      <c r="A924" s="815"/>
      <c r="B924" s="805"/>
      <c r="C924" s="805"/>
      <c r="D924" s="841">
        <v>419.6</v>
      </c>
      <c r="E924" s="818"/>
      <c r="F924" s="818"/>
      <c r="G924" s="818"/>
      <c r="H924" s="818"/>
      <c r="I924" s="818"/>
      <c r="J924" s="818"/>
      <c r="K924" s="818"/>
      <c r="L924" s="818"/>
      <c r="M924" s="818"/>
      <c r="N924" s="805"/>
      <c r="O924" s="805"/>
      <c r="P924" s="805"/>
      <c r="Q924" s="818"/>
      <c r="R924" s="818"/>
      <c r="S924" s="818"/>
      <c r="T924" s="805">
        <v>1</v>
      </c>
      <c r="U924" s="821"/>
      <c r="V924" s="805"/>
      <c r="W924" s="805"/>
      <c r="X924" s="805"/>
      <c r="Y924" s="805"/>
      <c r="Z924" s="805"/>
      <c r="AA924" s="805"/>
      <c r="AB924" s="821"/>
      <c r="AR924" s="802" t="str">
        <f t="shared" si="632"/>
        <v/>
      </c>
    </row>
    <row r="925" spans="1:46" x14ac:dyDescent="0.2">
      <c r="A925" s="815">
        <f>+SUBTOTAL(3,$B$13:B925)</f>
        <v>457</v>
      </c>
      <c r="B925" s="805" t="s">
        <v>837</v>
      </c>
      <c r="C925" s="805" t="s">
        <v>20</v>
      </c>
      <c r="D925" s="841"/>
      <c r="E925" s="821">
        <v>1</v>
      </c>
      <c r="F925" s="822" t="s">
        <v>2237</v>
      </c>
      <c r="G925" s="821" t="s">
        <v>1779</v>
      </c>
      <c r="H925" s="821" t="s">
        <v>1778</v>
      </c>
      <c r="I925" s="821" t="s">
        <v>439</v>
      </c>
      <c r="J925" s="821" t="s">
        <v>1779</v>
      </c>
      <c r="K925" s="821" t="s">
        <v>1778</v>
      </c>
      <c r="L925" s="821" t="s">
        <v>439</v>
      </c>
      <c r="M925" s="821">
        <v>1</v>
      </c>
      <c r="N925" s="821" t="s">
        <v>1780</v>
      </c>
      <c r="O925" s="821" t="s">
        <v>1781</v>
      </c>
      <c r="P925" s="821">
        <v>1</v>
      </c>
      <c r="Q925" s="821">
        <v>1</v>
      </c>
      <c r="R925" s="821">
        <v>1</v>
      </c>
      <c r="S925" s="821">
        <v>1</v>
      </c>
      <c r="T925" s="821"/>
      <c r="U925" s="805">
        <v>1</v>
      </c>
      <c r="V925" s="805"/>
      <c r="W925" s="805"/>
      <c r="X925" s="805"/>
      <c r="Y925" s="805"/>
      <c r="Z925" s="805"/>
      <c r="AA925" s="821">
        <v>1</v>
      </c>
      <c r="AB925" s="821">
        <f>+VLOOKUP(LEFT(C925,2),$AE$2:$AF$5,2,FALSE)</f>
        <v>4.9029999999999996</v>
      </c>
      <c r="AC925" s="802"/>
      <c r="AD925" s="802"/>
      <c r="AE925" s="802"/>
      <c r="AF925" s="802"/>
      <c r="AG925" s="802"/>
      <c r="AH925" s="802"/>
      <c r="AI925" s="802"/>
      <c r="AJ925" s="802"/>
      <c r="AK925" s="802"/>
      <c r="AL925" s="802"/>
      <c r="AM925" s="802"/>
      <c r="AN925" s="802"/>
      <c r="AO925" s="802"/>
      <c r="AP925" s="802"/>
      <c r="AR925" s="802" t="str">
        <f t="shared" si="632"/>
        <v>DA</v>
      </c>
      <c r="AS925" s="802" t="str">
        <f>+RIGHT(C925,1)</f>
        <v>3</v>
      </c>
      <c r="AT925" s="802" t="str">
        <f t="shared" si="633"/>
        <v>DA+3</v>
      </c>
    </row>
    <row r="926" spans="1:46" x14ac:dyDescent="0.2">
      <c r="A926" s="815"/>
      <c r="B926" s="805"/>
      <c r="C926" s="805"/>
      <c r="D926" s="841">
        <v>418.2</v>
      </c>
      <c r="E926" s="818"/>
      <c r="F926" s="818"/>
      <c r="G926" s="818"/>
      <c r="H926" s="818"/>
      <c r="I926" s="818"/>
      <c r="J926" s="818"/>
      <c r="K926" s="818"/>
      <c r="L926" s="818"/>
      <c r="M926" s="818"/>
      <c r="N926" s="805"/>
      <c r="O926" s="805"/>
      <c r="P926" s="805"/>
      <c r="Q926" s="818"/>
      <c r="R926" s="818"/>
      <c r="S926" s="818"/>
      <c r="T926" s="805">
        <v>1</v>
      </c>
      <c r="U926" s="821"/>
      <c r="V926" s="805"/>
      <c r="W926" s="805"/>
      <c r="X926" s="805"/>
      <c r="Y926" s="805"/>
      <c r="Z926" s="805"/>
      <c r="AA926" s="805"/>
      <c r="AB926" s="821"/>
      <c r="AR926" s="802" t="str">
        <f t="shared" si="632"/>
        <v/>
      </c>
    </row>
    <row r="927" spans="1:46" x14ac:dyDescent="0.2">
      <c r="A927" s="815">
        <f>+SUBTOTAL(3,$B$13:B927)</f>
        <v>458</v>
      </c>
      <c r="B927" s="805" t="s">
        <v>838</v>
      </c>
      <c r="C927" s="805" t="s">
        <v>20</v>
      </c>
      <c r="D927" s="841"/>
      <c r="E927" s="821">
        <v>1</v>
      </c>
      <c r="F927" s="822" t="s">
        <v>2238</v>
      </c>
      <c r="G927" s="821" t="s">
        <v>1779</v>
      </c>
      <c r="H927" s="821" t="s">
        <v>1778</v>
      </c>
      <c r="I927" s="821" t="s">
        <v>439</v>
      </c>
      <c r="J927" s="821" t="s">
        <v>1779</v>
      </c>
      <c r="K927" s="821" t="s">
        <v>1778</v>
      </c>
      <c r="L927" s="821" t="s">
        <v>439</v>
      </c>
      <c r="M927" s="821">
        <v>1</v>
      </c>
      <c r="N927" s="821" t="s">
        <v>1780</v>
      </c>
      <c r="O927" s="821" t="s">
        <v>1781</v>
      </c>
      <c r="P927" s="821">
        <v>1</v>
      </c>
      <c r="Q927" s="821">
        <v>1</v>
      </c>
      <c r="R927" s="821">
        <v>1</v>
      </c>
      <c r="S927" s="821">
        <v>1</v>
      </c>
      <c r="T927" s="821"/>
      <c r="U927" s="805">
        <v>1</v>
      </c>
      <c r="V927" s="805"/>
      <c r="W927" s="805"/>
      <c r="X927" s="805"/>
      <c r="Y927" s="805"/>
      <c r="Z927" s="805"/>
      <c r="AA927" s="821">
        <v>1</v>
      </c>
      <c r="AB927" s="821">
        <f>+VLOOKUP(LEFT(C927,2),$AE$2:$AF$5,2,FALSE)</f>
        <v>4.9029999999999996</v>
      </c>
      <c r="AC927" s="802"/>
      <c r="AD927" s="802"/>
      <c r="AE927" s="802"/>
      <c r="AF927" s="802"/>
      <c r="AG927" s="802"/>
      <c r="AH927" s="802"/>
      <c r="AI927" s="802"/>
      <c r="AJ927" s="802"/>
      <c r="AK927" s="802"/>
      <c r="AL927" s="802"/>
      <c r="AM927" s="802"/>
      <c r="AN927" s="802"/>
      <c r="AO927" s="802"/>
      <c r="AP927" s="802"/>
      <c r="AR927" s="802" t="str">
        <f t="shared" si="632"/>
        <v>DA</v>
      </c>
      <c r="AS927" s="802" t="str">
        <f>+RIGHT(C927,1)</f>
        <v>3</v>
      </c>
      <c r="AT927" s="802" t="str">
        <f t="shared" si="633"/>
        <v>DA+3</v>
      </c>
    </row>
    <row r="928" spans="1:46" x14ac:dyDescent="0.2">
      <c r="A928" s="815"/>
      <c r="B928" s="805"/>
      <c r="C928" s="805"/>
      <c r="D928" s="841">
        <v>414.1</v>
      </c>
      <c r="E928" s="818"/>
      <c r="F928" s="818"/>
      <c r="G928" s="818"/>
      <c r="H928" s="818"/>
      <c r="I928" s="818"/>
      <c r="J928" s="818"/>
      <c r="K928" s="818"/>
      <c r="L928" s="818"/>
      <c r="M928" s="818"/>
      <c r="N928" s="805"/>
      <c r="O928" s="805"/>
      <c r="P928" s="805"/>
      <c r="Q928" s="818"/>
      <c r="R928" s="818"/>
      <c r="S928" s="818"/>
      <c r="T928" s="805">
        <v>1</v>
      </c>
      <c r="U928" s="821"/>
      <c r="V928" s="805"/>
      <c r="W928" s="805"/>
      <c r="X928" s="805"/>
      <c r="Y928" s="805"/>
      <c r="Z928" s="805"/>
      <c r="AA928" s="805"/>
      <c r="AB928" s="821"/>
      <c r="AR928" s="802" t="str">
        <f t="shared" si="632"/>
        <v/>
      </c>
    </row>
    <row r="929" spans="1:46" x14ac:dyDescent="0.2">
      <c r="A929" s="815">
        <f>+SUBTOTAL(3,$B$13:B929)</f>
        <v>459</v>
      </c>
      <c r="B929" s="805" t="s">
        <v>839</v>
      </c>
      <c r="C929" s="805" t="s">
        <v>20</v>
      </c>
      <c r="D929" s="841"/>
      <c r="E929" s="821">
        <v>1</v>
      </c>
      <c r="F929" s="822" t="s">
        <v>2239</v>
      </c>
      <c r="G929" s="821" t="s">
        <v>1779</v>
      </c>
      <c r="H929" s="821" t="s">
        <v>1778</v>
      </c>
      <c r="I929" s="821" t="s">
        <v>439</v>
      </c>
      <c r="J929" s="821" t="s">
        <v>1779</v>
      </c>
      <c r="K929" s="821" t="s">
        <v>1778</v>
      </c>
      <c r="L929" s="821" t="s">
        <v>439</v>
      </c>
      <c r="M929" s="821">
        <v>1</v>
      </c>
      <c r="N929" s="821" t="s">
        <v>1780</v>
      </c>
      <c r="O929" s="821" t="s">
        <v>1781</v>
      </c>
      <c r="P929" s="821">
        <v>1</v>
      </c>
      <c r="Q929" s="821">
        <v>1</v>
      </c>
      <c r="R929" s="821">
        <v>1</v>
      </c>
      <c r="S929" s="821">
        <v>1</v>
      </c>
      <c r="T929" s="821"/>
      <c r="U929" s="805">
        <v>1</v>
      </c>
      <c r="V929" s="805"/>
      <c r="W929" s="805"/>
      <c r="X929" s="805"/>
      <c r="Y929" s="805"/>
      <c r="Z929" s="805"/>
      <c r="AA929" s="821">
        <v>1</v>
      </c>
      <c r="AB929" s="821">
        <f>+VLOOKUP(LEFT(C929,2),$AE$2:$AF$5,2,FALSE)</f>
        <v>4.9029999999999996</v>
      </c>
      <c r="AC929" s="802"/>
      <c r="AD929" s="802"/>
      <c r="AE929" s="802"/>
      <c r="AF929" s="802"/>
      <c r="AG929" s="802"/>
      <c r="AH929" s="802"/>
      <c r="AI929" s="802"/>
      <c r="AJ929" s="802"/>
      <c r="AK929" s="802"/>
      <c r="AL929" s="802"/>
      <c r="AM929" s="802"/>
      <c r="AN929" s="802"/>
      <c r="AO929" s="802"/>
      <c r="AP929" s="802"/>
      <c r="AR929" s="802" t="str">
        <f t="shared" si="632"/>
        <v>DA</v>
      </c>
      <c r="AS929" s="802" t="str">
        <f>+RIGHT(C929,1)</f>
        <v>3</v>
      </c>
      <c r="AT929" s="802" t="str">
        <f t="shared" si="633"/>
        <v>DA+3</v>
      </c>
    </row>
    <row r="930" spans="1:46" x14ac:dyDescent="0.2">
      <c r="A930" s="815"/>
      <c r="B930" s="805"/>
      <c r="C930" s="805"/>
      <c r="D930" s="841">
        <v>406.1</v>
      </c>
      <c r="E930" s="818"/>
      <c r="F930" s="818"/>
      <c r="G930" s="818"/>
      <c r="H930" s="818"/>
      <c r="I930" s="818"/>
      <c r="J930" s="818"/>
      <c r="K930" s="818"/>
      <c r="L930" s="818"/>
      <c r="M930" s="818"/>
      <c r="N930" s="805"/>
      <c r="O930" s="805"/>
      <c r="P930" s="805"/>
      <c r="Q930" s="818"/>
      <c r="R930" s="818"/>
      <c r="S930" s="818"/>
      <c r="T930" s="805">
        <v>1</v>
      </c>
      <c r="U930" s="821"/>
      <c r="V930" s="805"/>
      <c r="W930" s="805"/>
      <c r="X930" s="805"/>
      <c r="Y930" s="805"/>
      <c r="Z930" s="805"/>
      <c r="AA930" s="805"/>
      <c r="AB930" s="821"/>
      <c r="AR930" s="802" t="str">
        <f t="shared" si="632"/>
        <v/>
      </c>
    </row>
    <row r="931" spans="1:46" x14ac:dyDescent="0.2">
      <c r="A931" s="815">
        <f>+SUBTOTAL(3,$B$13:B931)</f>
        <v>460</v>
      </c>
      <c r="B931" s="805" t="s">
        <v>840</v>
      </c>
      <c r="C931" s="805" t="s">
        <v>20</v>
      </c>
      <c r="D931" s="841"/>
      <c r="E931" s="821">
        <v>1</v>
      </c>
      <c r="F931" s="822" t="s">
        <v>2240</v>
      </c>
      <c r="G931" s="821" t="s">
        <v>1779</v>
      </c>
      <c r="H931" s="821" t="s">
        <v>1778</v>
      </c>
      <c r="I931" s="821" t="s">
        <v>439</v>
      </c>
      <c r="J931" s="821" t="s">
        <v>1779</v>
      </c>
      <c r="K931" s="821" t="s">
        <v>1778</v>
      </c>
      <c r="L931" s="821" t="s">
        <v>439</v>
      </c>
      <c r="M931" s="821">
        <v>1</v>
      </c>
      <c r="N931" s="821" t="s">
        <v>1780</v>
      </c>
      <c r="O931" s="821" t="s">
        <v>1781</v>
      </c>
      <c r="P931" s="821">
        <v>1</v>
      </c>
      <c r="Q931" s="821">
        <v>1</v>
      </c>
      <c r="R931" s="821">
        <v>1</v>
      </c>
      <c r="S931" s="821">
        <v>1</v>
      </c>
      <c r="T931" s="821"/>
      <c r="U931" s="805">
        <v>1</v>
      </c>
      <c r="V931" s="805"/>
      <c r="W931" s="805"/>
      <c r="X931" s="805"/>
      <c r="Y931" s="805"/>
      <c r="Z931" s="805"/>
      <c r="AA931" s="821">
        <v>1</v>
      </c>
      <c r="AB931" s="821">
        <f>+VLOOKUP(LEFT(C931,2),$AE$2:$AF$5,2,FALSE)</f>
        <v>4.9029999999999996</v>
      </c>
      <c r="AC931" s="802"/>
      <c r="AD931" s="802"/>
      <c r="AE931" s="802"/>
      <c r="AF931" s="802"/>
      <c r="AG931" s="802"/>
      <c r="AH931" s="802"/>
      <c r="AI931" s="802"/>
      <c r="AJ931" s="802"/>
      <c r="AK931" s="802"/>
      <c r="AL931" s="802"/>
      <c r="AM931" s="802"/>
      <c r="AN931" s="802"/>
      <c r="AO931" s="802"/>
      <c r="AP931" s="802"/>
      <c r="AR931" s="802" t="str">
        <f t="shared" si="632"/>
        <v>DA</v>
      </c>
      <c r="AS931" s="802" t="str">
        <f>+RIGHT(C931,1)</f>
        <v>3</v>
      </c>
      <c r="AT931" s="802" t="str">
        <f t="shared" si="633"/>
        <v>DA+3</v>
      </c>
    </row>
    <row r="932" spans="1:46" x14ac:dyDescent="0.2">
      <c r="A932" s="815"/>
      <c r="B932" s="805"/>
      <c r="C932" s="805"/>
      <c r="D932" s="841">
        <v>408.6</v>
      </c>
      <c r="E932" s="818"/>
      <c r="F932" s="818"/>
      <c r="G932" s="818"/>
      <c r="H932" s="818"/>
      <c r="I932" s="818"/>
      <c r="J932" s="818"/>
      <c r="K932" s="818"/>
      <c r="L932" s="818"/>
      <c r="M932" s="818"/>
      <c r="N932" s="805"/>
      <c r="O932" s="805"/>
      <c r="P932" s="805"/>
      <c r="Q932" s="818"/>
      <c r="R932" s="818"/>
      <c r="S932" s="818"/>
      <c r="T932" s="805">
        <v>1</v>
      </c>
      <c r="U932" s="821"/>
      <c r="V932" s="805"/>
      <c r="W932" s="805"/>
      <c r="X932" s="805"/>
      <c r="Y932" s="805"/>
      <c r="Z932" s="805"/>
      <c r="AA932" s="805"/>
      <c r="AB932" s="821"/>
      <c r="AR932" s="802" t="str">
        <f t="shared" si="632"/>
        <v/>
      </c>
    </row>
    <row r="933" spans="1:46" x14ac:dyDescent="0.2">
      <c r="A933" s="815">
        <f>+SUBTOTAL(3,$B$13:B933)</f>
        <v>461</v>
      </c>
      <c r="B933" s="805" t="s">
        <v>841</v>
      </c>
      <c r="C933" s="805" t="s">
        <v>20</v>
      </c>
      <c r="D933" s="841"/>
      <c r="E933" s="821">
        <v>1</v>
      </c>
      <c r="F933" s="822" t="s">
        <v>2241</v>
      </c>
      <c r="G933" s="821" t="s">
        <v>1779</v>
      </c>
      <c r="H933" s="821" t="s">
        <v>1778</v>
      </c>
      <c r="I933" s="821" t="s">
        <v>439</v>
      </c>
      <c r="J933" s="821" t="s">
        <v>1779</v>
      </c>
      <c r="K933" s="821" t="s">
        <v>1778</v>
      </c>
      <c r="L933" s="821" t="s">
        <v>439</v>
      </c>
      <c r="M933" s="821">
        <v>1</v>
      </c>
      <c r="N933" s="821" t="s">
        <v>1780</v>
      </c>
      <c r="O933" s="821" t="s">
        <v>1781</v>
      </c>
      <c r="P933" s="821">
        <v>1</v>
      </c>
      <c r="Q933" s="821">
        <v>1</v>
      </c>
      <c r="R933" s="821">
        <v>1</v>
      </c>
      <c r="S933" s="821">
        <v>1</v>
      </c>
      <c r="T933" s="821"/>
      <c r="U933" s="805">
        <v>1</v>
      </c>
      <c r="V933" s="805"/>
      <c r="W933" s="805"/>
      <c r="X933" s="805"/>
      <c r="Y933" s="805"/>
      <c r="Z933" s="805"/>
      <c r="AA933" s="821">
        <v>1</v>
      </c>
      <c r="AB933" s="821">
        <f>+VLOOKUP(LEFT(C933,2),$AE$2:$AF$5,2,FALSE)</f>
        <v>4.9029999999999996</v>
      </c>
      <c r="AC933" s="802"/>
      <c r="AD933" s="802"/>
      <c r="AE933" s="802"/>
      <c r="AF933" s="802"/>
      <c r="AG933" s="802"/>
      <c r="AH933" s="802"/>
      <c r="AI933" s="802"/>
      <c r="AJ933" s="802"/>
      <c r="AK933" s="802"/>
      <c r="AL933" s="802"/>
      <c r="AM933" s="802"/>
      <c r="AN933" s="802"/>
      <c r="AO933" s="802"/>
      <c r="AP933" s="802"/>
      <c r="AR933" s="802" t="str">
        <f t="shared" si="632"/>
        <v>DA</v>
      </c>
      <c r="AS933" s="802" t="str">
        <f>+RIGHT(C933,1)</f>
        <v>3</v>
      </c>
      <c r="AT933" s="802" t="str">
        <f t="shared" si="633"/>
        <v>DA+3</v>
      </c>
    </row>
    <row r="934" spans="1:46" x14ac:dyDescent="0.2">
      <c r="A934" s="815"/>
      <c r="B934" s="805"/>
      <c r="C934" s="805"/>
      <c r="D934" s="841">
        <v>420.4</v>
      </c>
      <c r="E934" s="818"/>
      <c r="F934" s="818"/>
      <c r="G934" s="818"/>
      <c r="H934" s="818"/>
      <c r="I934" s="818"/>
      <c r="J934" s="818"/>
      <c r="K934" s="818"/>
      <c r="L934" s="818"/>
      <c r="M934" s="818"/>
      <c r="N934" s="805"/>
      <c r="O934" s="805"/>
      <c r="P934" s="805"/>
      <c r="Q934" s="818"/>
      <c r="R934" s="818"/>
      <c r="S934" s="818"/>
      <c r="T934" s="805">
        <v>1</v>
      </c>
      <c r="U934" s="821"/>
      <c r="V934" s="805"/>
      <c r="W934" s="805"/>
      <c r="X934" s="805"/>
      <c r="Y934" s="805"/>
      <c r="Z934" s="805"/>
      <c r="AA934" s="805"/>
      <c r="AB934" s="821"/>
      <c r="AR934" s="802" t="str">
        <f t="shared" si="632"/>
        <v/>
      </c>
    </row>
    <row r="935" spans="1:46" x14ac:dyDescent="0.2">
      <c r="A935" s="815">
        <f>+SUBTOTAL(3,$B$13:B935)</f>
        <v>462</v>
      </c>
      <c r="B935" s="805" t="s">
        <v>106</v>
      </c>
      <c r="C935" s="805" t="s">
        <v>249</v>
      </c>
      <c r="D935" s="841"/>
      <c r="E935" s="821">
        <v>1</v>
      </c>
      <c r="F935" s="822" t="s">
        <v>2242</v>
      </c>
      <c r="G935" s="821" t="s">
        <v>1779</v>
      </c>
      <c r="H935" s="821" t="s">
        <v>1778</v>
      </c>
      <c r="I935" s="821" t="s">
        <v>439</v>
      </c>
      <c r="J935" s="821" t="s">
        <v>1779</v>
      </c>
      <c r="K935" s="821" t="s">
        <v>1778</v>
      </c>
      <c r="L935" s="821" t="s">
        <v>439</v>
      </c>
      <c r="M935" s="821">
        <v>1</v>
      </c>
      <c r="N935" s="821" t="s">
        <v>1780</v>
      </c>
      <c r="O935" s="821" t="s">
        <v>1781</v>
      </c>
      <c r="P935" s="821">
        <v>1</v>
      </c>
      <c r="Q935" s="821">
        <v>1</v>
      </c>
      <c r="R935" s="821">
        <v>1</v>
      </c>
      <c r="S935" s="818"/>
      <c r="T935" s="821"/>
      <c r="U935" s="805">
        <v>1</v>
      </c>
      <c r="V935" s="805"/>
      <c r="W935" s="805"/>
      <c r="X935" s="805"/>
      <c r="Y935" s="805"/>
      <c r="Z935" s="805"/>
      <c r="AA935" s="821">
        <v>1</v>
      </c>
      <c r="AB935" s="821">
        <f>+VLOOKUP(LEFT(C935,2),$AE$2:$AF$5,2,FALSE)</f>
        <v>7.3659999999999997</v>
      </c>
      <c r="AR935" s="802" t="str">
        <f t="shared" si="632"/>
        <v>DB</v>
      </c>
      <c r="AS935" s="802" t="str">
        <f>+RIGHT(C935,1)</f>
        <v>3</v>
      </c>
      <c r="AT935" s="802" t="str">
        <f t="shared" si="633"/>
        <v>DB+3</v>
      </c>
    </row>
    <row r="936" spans="1:46" x14ac:dyDescent="0.2">
      <c r="A936" s="815"/>
      <c r="B936" s="805"/>
      <c r="C936" s="805"/>
      <c r="D936" s="841">
        <v>398.6</v>
      </c>
      <c r="E936" s="818"/>
      <c r="F936" s="818"/>
      <c r="G936" s="818"/>
      <c r="H936" s="818"/>
      <c r="I936" s="818"/>
      <c r="J936" s="818"/>
      <c r="K936" s="818"/>
      <c r="L936" s="818"/>
      <c r="M936" s="818"/>
      <c r="N936" s="805"/>
      <c r="O936" s="805"/>
      <c r="P936" s="805"/>
      <c r="Q936" s="818"/>
      <c r="R936" s="818"/>
      <c r="S936" s="818"/>
      <c r="T936" s="805">
        <v>1</v>
      </c>
      <c r="U936" s="821"/>
      <c r="V936" s="805"/>
      <c r="W936" s="805"/>
      <c r="X936" s="805"/>
      <c r="Y936" s="805"/>
      <c r="Z936" s="805"/>
      <c r="AA936" s="805"/>
      <c r="AB936" s="821"/>
      <c r="AR936" s="802" t="str">
        <f t="shared" si="632"/>
        <v/>
      </c>
    </row>
    <row r="937" spans="1:46" x14ac:dyDescent="0.2">
      <c r="A937" s="815">
        <f>+SUBTOTAL(3,$B$13:B937)</f>
        <v>463</v>
      </c>
      <c r="B937" s="805" t="s">
        <v>842</v>
      </c>
      <c r="C937" s="805" t="s">
        <v>20</v>
      </c>
      <c r="D937" s="841"/>
      <c r="E937" s="821">
        <v>1</v>
      </c>
      <c r="F937" s="822" t="s">
        <v>2243</v>
      </c>
      <c r="G937" s="821" t="s">
        <v>1779</v>
      </c>
      <c r="H937" s="821" t="s">
        <v>1778</v>
      </c>
      <c r="I937" s="821" t="s">
        <v>439</v>
      </c>
      <c r="J937" s="821" t="s">
        <v>1779</v>
      </c>
      <c r="K937" s="821" t="s">
        <v>1778</v>
      </c>
      <c r="L937" s="821" t="s">
        <v>439</v>
      </c>
      <c r="M937" s="821">
        <v>1</v>
      </c>
      <c r="N937" s="821" t="s">
        <v>1780</v>
      </c>
      <c r="O937" s="821" t="s">
        <v>1781</v>
      </c>
      <c r="P937" s="821">
        <v>1</v>
      </c>
      <c r="Q937" s="821">
        <v>1</v>
      </c>
      <c r="R937" s="821">
        <v>1</v>
      </c>
      <c r="S937" s="821">
        <v>1</v>
      </c>
      <c r="T937" s="821"/>
      <c r="U937" s="805">
        <v>1</v>
      </c>
      <c r="V937" s="805"/>
      <c r="W937" s="805"/>
      <c r="X937" s="805"/>
      <c r="Y937" s="805"/>
      <c r="Z937" s="805"/>
      <c r="AA937" s="821">
        <v>1</v>
      </c>
      <c r="AB937" s="821">
        <f>+VLOOKUP(LEFT(C937,2),$AE$2:$AF$5,2,FALSE)</f>
        <v>4.9029999999999996</v>
      </c>
      <c r="AC937" s="802"/>
      <c r="AD937" s="802"/>
      <c r="AE937" s="802"/>
      <c r="AF937" s="802"/>
      <c r="AG937" s="802"/>
      <c r="AH937" s="802"/>
      <c r="AI937" s="802"/>
      <c r="AJ937" s="802"/>
      <c r="AK937" s="802"/>
      <c r="AL937" s="802"/>
      <c r="AM937" s="802"/>
      <c r="AN937" s="802"/>
      <c r="AO937" s="802"/>
      <c r="AP937" s="802"/>
      <c r="AR937" s="802" t="str">
        <f t="shared" si="632"/>
        <v>DA</v>
      </c>
      <c r="AS937" s="802" t="str">
        <f>+RIGHT(C937,1)</f>
        <v>3</v>
      </c>
      <c r="AT937" s="802" t="str">
        <f t="shared" si="633"/>
        <v>DA+3</v>
      </c>
    </row>
    <row r="938" spans="1:46" x14ac:dyDescent="0.2">
      <c r="A938" s="815"/>
      <c r="B938" s="805"/>
      <c r="C938" s="805"/>
      <c r="D938" s="841">
        <v>414.3</v>
      </c>
      <c r="E938" s="818"/>
      <c r="F938" s="818"/>
      <c r="G938" s="818"/>
      <c r="H938" s="818"/>
      <c r="I938" s="818"/>
      <c r="J938" s="818"/>
      <c r="K938" s="818"/>
      <c r="L938" s="818"/>
      <c r="M938" s="818"/>
      <c r="N938" s="805"/>
      <c r="O938" s="805"/>
      <c r="P938" s="805"/>
      <c r="Q938" s="818"/>
      <c r="R938" s="818"/>
      <c r="S938" s="818"/>
      <c r="T938" s="805">
        <v>1</v>
      </c>
      <c r="U938" s="821"/>
      <c r="V938" s="805"/>
      <c r="W938" s="805"/>
      <c r="X938" s="805"/>
      <c r="Y938" s="805"/>
      <c r="Z938" s="805"/>
      <c r="AA938" s="805"/>
      <c r="AB938" s="821"/>
      <c r="AR938" s="802" t="str">
        <f t="shared" si="632"/>
        <v/>
      </c>
    </row>
    <row r="939" spans="1:46" x14ac:dyDescent="0.2">
      <c r="A939" s="815">
        <f>+SUBTOTAL(3,$B$13:B939)</f>
        <v>464</v>
      </c>
      <c r="B939" s="805" t="s">
        <v>843</v>
      </c>
      <c r="C939" s="805" t="s">
        <v>20</v>
      </c>
      <c r="D939" s="841"/>
      <c r="E939" s="821">
        <v>1</v>
      </c>
      <c r="F939" s="822" t="s">
        <v>2244</v>
      </c>
      <c r="G939" s="821" t="s">
        <v>1779</v>
      </c>
      <c r="H939" s="821" t="s">
        <v>1778</v>
      </c>
      <c r="I939" s="821" t="s">
        <v>439</v>
      </c>
      <c r="J939" s="821" t="s">
        <v>1779</v>
      </c>
      <c r="K939" s="821" t="s">
        <v>1778</v>
      </c>
      <c r="L939" s="821" t="s">
        <v>439</v>
      </c>
      <c r="M939" s="821">
        <v>1</v>
      </c>
      <c r="N939" s="821" t="s">
        <v>1780</v>
      </c>
      <c r="O939" s="821" t="s">
        <v>1781</v>
      </c>
      <c r="P939" s="821">
        <v>1</v>
      </c>
      <c r="Q939" s="821">
        <v>1</v>
      </c>
      <c r="R939" s="821">
        <v>1</v>
      </c>
      <c r="S939" s="821">
        <v>1</v>
      </c>
      <c r="T939" s="821"/>
      <c r="U939" s="805">
        <v>1</v>
      </c>
      <c r="V939" s="805"/>
      <c r="W939" s="805"/>
      <c r="X939" s="805"/>
      <c r="Y939" s="805"/>
      <c r="Z939" s="805"/>
      <c r="AA939" s="821">
        <v>1</v>
      </c>
      <c r="AB939" s="821">
        <f>+VLOOKUP(LEFT(C939,2),$AE$2:$AF$5,2,FALSE)</f>
        <v>4.9029999999999996</v>
      </c>
      <c r="AC939" s="802"/>
      <c r="AD939" s="802"/>
      <c r="AE939" s="802"/>
      <c r="AF939" s="802"/>
      <c r="AG939" s="802"/>
      <c r="AH939" s="802"/>
      <c r="AI939" s="802"/>
      <c r="AJ939" s="802"/>
      <c r="AK939" s="802"/>
      <c r="AL939" s="802"/>
      <c r="AM939" s="802"/>
      <c r="AN939" s="802"/>
      <c r="AO939" s="802"/>
      <c r="AP939" s="802"/>
      <c r="AR939" s="802" t="str">
        <f t="shared" si="632"/>
        <v>DA</v>
      </c>
      <c r="AS939" s="802" t="str">
        <f>+RIGHT(C939,1)</f>
        <v>3</v>
      </c>
      <c r="AT939" s="802" t="str">
        <f t="shared" si="633"/>
        <v>DA+3</v>
      </c>
    </row>
    <row r="940" spans="1:46" x14ac:dyDescent="0.2">
      <c r="A940" s="815"/>
      <c r="B940" s="805"/>
      <c r="C940" s="805"/>
      <c r="D940" s="841">
        <v>413</v>
      </c>
      <c r="E940" s="818"/>
      <c r="F940" s="818"/>
      <c r="G940" s="818"/>
      <c r="H940" s="818"/>
      <c r="I940" s="818"/>
      <c r="J940" s="818"/>
      <c r="K940" s="818"/>
      <c r="L940" s="818"/>
      <c r="M940" s="818"/>
      <c r="N940" s="805"/>
      <c r="O940" s="805"/>
      <c r="P940" s="805"/>
      <c r="Q940" s="818"/>
      <c r="R940" s="818"/>
      <c r="S940" s="818"/>
      <c r="T940" s="805">
        <v>1</v>
      </c>
      <c r="U940" s="821"/>
      <c r="V940" s="805"/>
      <c r="W940" s="805"/>
      <c r="X940" s="805"/>
      <c r="Y940" s="805"/>
      <c r="Z940" s="805"/>
      <c r="AA940" s="805"/>
      <c r="AB940" s="821"/>
      <c r="AR940" s="802" t="str">
        <f t="shared" si="632"/>
        <v/>
      </c>
    </row>
    <row r="941" spans="1:46" x14ac:dyDescent="0.2">
      <c r="A941" s="815">
        <f>+SUBTOTAL(3,$B$13:B941)</f>
        <v>465</v>
      </c>
      <c r="B941" s="805" t="s">
        <v>844</v>
      </c>
      <c r="C941" s="805" t="s">
        <v>232</v>
      </c>
      <c r="D941" s="841"/>
      <c r="E941" s="821">
        <v>1</v>
      </c>
      <c r="F941" s="822" t="s">
        <v>2245</v>
      </c>
      <c r="G941" s="821" t="s">
        <v>1779</v>
      </c>
      <c r="H941" s="821" t="s">
        <v>1778</v>
      </c>
      <c r="I941" s="821" t="s">
        <v>439</v>
      </c>
      <c r="J941" s="821" t="s">
        <v>1779</v>
      </c>
      <c r="K941" s="821" t="s">
        <v>1778</v>
      </c>
      <c r="L941" s="821" t="s">
        <v>439</v>
      </c>
      <c r="M941" s="821">
        <v>1</v>
      </c>
      <c r="N941" s="821" t="s">
        <v>1780</v>
      </c>
      <c r="O941" s="821" t="s">
        <v>1781</v>
      </c>
      <c r="P941" s="821">
        <v>1</v>
      </c>
      <c r="Q941" s="821">
        <v>1</v>
      </c>
      <c r="R941" s="821">
        <v>1</v>
      </c>
      <c r="S941" s="821">
        <v>1</v>
      </c>
      <c r="T941" s="821"/>
      <c r="U941" s="805">
        <v>1</v>
      </c>
      <c r="V941" s="805"/>
      <c r="W941" s="805"/>
      <c r="X941" s="805"/>
      <c r="Y941" s="805"/>
      <c r="Z941" s="805"/>
      <c r="AA941" s="821">
        <v>1</v>
      </c>
      <c r="AB941" s="821">
        <f>+VLOOKUP(LEFT(C941,2),$AE$2:$AF$5,2,FALSE)</f>
        <v>4.9029999999999996</v>
      </c>
      <c r="AC941" s="802"/>
      <c r="AD941" s="802"/>
      <c r="AE941" s="802"/>
      <c r="AF941" s="802"/>
      <c r="AG941" s="802"/>
      <c r="AH941" s="802"/>
      <c r="AI941" s="802"/>
      <c r="AJ941" s="802"/>
      <c r="AK941" s="802"/>
      <c r="AL941" s="802"/>
      <c r="AM941" s="802"/>
      <c r="AN941" s="802"/>
      <c r="AO941" s="802"/>
      <c r="AP941" s="802"/>
      <c r="AR941" s="802" t="str">
        <f t="shared" si="632"/>
        <v>DA</v>
      </c>
      <c r="AS941" s="802" t="str">
        <f>+RIGHT(C941,1)</f>
        <v>6</v>
      </c>
      <c r="AT941" s="802" t="str">
        <f t="shared" si="633"/>
        <v>DA+6</v>
      </c>
    </row>
    <row r="942" spans="1:46" x14ac:dyDescent="0.2">
      <c r="A942" s="815"/>
      <c r="B942" s="805"/>
      <c r="C942" s="805"/>
      <c r="D942" s="841">
        <v>367.7</v>
      </c>
      <c r="E942" s="818"/>
      <c r="F942" s="818"/>
      <c r="G942" s="818"/>
      <c r="H942" s="818"/>
      <c r="I942" s="818"/>
      <c r="J942" s="818"/>
      <c r="K942" s="818"/>
      <c r="L942" s="818"/>
      <c r="M942" s="818"/>
      <c r="N942" s="805"/>
      <c r="O942" s="805"/>
      <c r="P942" s="805"/>
      <c r="Q942" s="818"/>
      <c r="R942" s="818"/>
      <c r="S942" s="818"/>
      <c r="T942" s="805">
        <v>1</v>
      </c>
      <c r="U942" s="821"/>
      <c r="V942" s="805"/>
      <c r="W942" s="805"/>
      <c r="X942" s="805"/>
      <c r="Y942" s="805"/>
      <c r="Z942" s="805"/>
      <c r="AA942" s="805"/>
      <c r="AB942" s="821"/>
      <c r="AR942" s="802" t="str">
        <f t="shared" si="632"/>
        <v/>
      </c>
    </row>
    <row r="943" spans="1:46" x14ac:dyDescent="0.2">
      <c r="A943" s="815">
        <f>+SUBTOTAL(3,$B$13:B943)</f>
        <v>466</v>
      </c>
      <c r="B943" s="805" t="s">
        <v>845</v>
      </c>
      <c r="C943" s="805" t="s">
        <v>20</v>
      </c>
      <c r="D943" s="841"/>
      <c r="E943" s="821">
        <v>1</v>
      </c>
      <c r="F943" s="822" t="s">
        <v>2246</v>
      </c>
      <c r="G943" s="821" t="s">
        <v>1779</v>
      </c>
      <c r="H943" s="821" t="s">
        <v>1778</v>
      </c>
      <c r="I943" s="821" t="s">
        <v>439</v>
      </c>
      <c r="J943" s="821" t="s">
        <v>1779</v>
      </c>
      <c r="K943" s="821" t="s">
        <v>1778</v>
      </c>
      <c r="L943" s="821" t="s">
        <v>439</v>
      </c>
      <c r="M943" s="821">
        <v>1</v>
      </c>
      <c r="N943" s="821" t="s">
        <v>1780</v>
      </c>
      <c r="O943" s="821" t="s">
        <v>1781</v>
      </c>
      <c r="P943" s="821">
        <v>1</v>
      </c>
      <c r="Q943" s="821">
        <v>1</v>
      </c>
      <c r="R943" s="821">
        <v>1</v>
      </c>
      <c r="S943" s="821">
        <v>1</v>
      </c>
      <c r="T943" s="821"/>
      <c r="U943" s="805">
        <v>1</v>
      </c>
      <c r="V943" s="805"/>
      <c r="W943" s="805"/>
      <c r="X943" s="805"/>
      <c r="Y943" s="805"/>
      <c r="Z943" s="805"/>
      <c r="AA943" s="821">
        <v>1</v>
      </c>
      <c r="AB943" s="821">
        <f>+VLOOKUP(LEFT(C943,2),$AE$2:$AF$5,2,FALSE)</f>
        <v>4.9029999999999996</v>
      </c>
      <c r="AC943" s="802"/>
      <c r="AD943" s="802"/>
      <c r="AE943" s="802"/>
      <c r="AF943" s="802"/>
      <c r="AG943" s="802"/>
      <c r="AH943" s="802"/>
      <c r="AI943" s="802"/>
      <c r="AJ943" s="802"/>
      <c r="AK943" s="802"/>
      <c r="AL943" s="802"/>
      <c r="AM943" s="802"/>
      <c r="AN943" s="802"/>
      <c r="AO943" s="802"/>
      <c r="AP943" s="802"/>
      <c r="AR943" s="802" t="str">
        <f t="shared" si="632"/>
        <v>DA</v>
      </c>
      <c r="AS943" s="802" t="str">
        <f>+RIGHT(C943,1)</f>
        <v>3</v>
      </c>
      <c r="AT943" s="802" t="str">
        <f t="shared" si="633"/>
        <v>DA+3</v>
      </c>
    </row>
    <row r="944" spans="1:46" x14ac:dyDescent="0.2">
      <c r="A944" s="815"/>
      <c r="B944" s="805"/>
      <c r="C944" s="805"/>
      <c r="D944" s="841">
        <v>429.4</v>
      </c>
      <c r="E944" s="818"/>
      <c r="F944" s="818"/>
      <c r="G944" s="818"/>
      <c r="H944" s="818"/>
      <c r="I944" s="818"/>
      <c r="J944" s="818"/>
      <c r="K944" s="818"/>
      <c r="L944" s="818"/>
      <c r="M944" s="818"/>
      <c r="N944" s="805"/>
      <c r="O944" s="805"/>
      <c r="P944" s="805"/>
      <c r="Q944" s="818"/>
      <c r="R944" s="818"/>
      <c r="S944" s="818"/>
      <c r="T944" s="805">
        <v>1</v>
      </c>
      <c r="U944" s="821"/>
      <c r="V944" s="805"/>
      <c r="W944" s="805"/>
      <c r="X944" s="805"/>
      <c r="Y944" s="805"/>
      <c r="Z944" s="805"/>
      <c r="AA944" s="805"/>
      <c r="AB944" s="821"/>
      <c r="AR944" s="802" t="str">
        <f t="shared" si="632"/>
        <v/>
      </c>
    </row>
    <row r="945" spans="1:46" x14ac:dyDescent="0.2">
      <c r="A945" s="815">
        <f>+SUBTOTAL(3,$B$13:B945)</f>
        <v>467</v>
      </c>
      <c r="B945" s="805" t="s">
        <v>846</v>
      </c>
      <c r="C945" s="805" t="s">
        <v>20</v>
      </c>
      <c r="D945" s="841"/>
      <c r="E945" s="821">
        <v>1</v>
      </c>
      <c r="F945" s="822" t="s">
        <v>2247</v>
      </c>
      <c r="G945" s="821" t="s">
        <v>1779</v>
      </c>
      <c r="H945" s="821" t="s">
        <v>1778</v>
      </c>
      <c r="I945" s="821" t="s">
        <v>439</v>
      </c>
      <c r="J945" s="821" t="s">
        <v>1779</v>
      </c>
      <c r="K945" s="821" t="s">
        <v>1778</v>
      </c>
      <c r="L945" s="821" t="s">
        <v>439</v>
      </c>
      <c r="M945" s="821">
        <v>1</v>
      </c>
      <c r="N945" s="821" t="s">
        <v>1780</v>
      </c>
      <c r="O945" s="821" t="s">
        <v>1781</v>
      </c>
      <c r="P945" s="821">
        <v>1</v>
      </c>
      <c r="Q945" s="821">
        <v>1</v>
      </c>
      <c r="R945" s="821">
        <v>1</v>
      </c>
      <c r="S945" s="821">
        <v>1</v>
      </c>
      <c r="T945" s="821"/>
      <c r="U945" s="805">
        <v>1</v>
      </c>
      <c r="V945" s="805"/>
      <c r="W945" s="805"/>
      <c r="X945" s="805"/>
      <c r="Y945" s="805"/>
      <c r="Z945" s="805"/>
      <c r="AA945" s="821">
        <v>1</v>
      </c>
      <c r="AB945" s="821">
        <f>+VLOOKUP(LEFT(C945,2),$AE$2:$AF$5,2,FALSE)</f>
        <v>4.9029999999999996</v>
      </c>
      <c r="AC945" s="802"/>
      <c r="AD945" s="802"/>
      <c r="AE945" s="802"/>
      <c r="AF945" s="802"/>
      <c r="AG945" s="802"/>
      <c r="AH945" s="802"/>
      <c r="AI945" s="802"/>
      <c r="AJ945" s="802"/>
      <c r="AK945" s="802"/>
      <c r="AL945" s="802"/>
      <c r="AM945" s="802"/>
      <c r="AN945" s="802"/>
      <c r="AO945" s="802"/>
      <c r="AP945" s="802"/>
      <c r="AR945" s="802" t="str">
        <f t="shared" si="632"/>
        <v>DA</v>
      </c>
      <c r="AS945" s="802" t="str">
        <f>+RIGHT(C945,1)</f>
        <v>3</v>
      </c>
      <c r="AT945" s="802" t="str">
        <f t="shared" si="633"/>
        <v>DA+3</v>
      </c>
    </row>
    <row r="946" spans="1:46" x14ac:dyDescent="0.2">
      <c r="A946" s="815"/>
      <c r="B946" s="805"/>
      <c r="C946" s="805"/>
      <c r="D946" s="841">
        <v>408</v>
      </c>
      <c r="E946" s="818"/>
      <c r="F946" s="818"/>
      <c r="G946" s="818"/>
      <c r="H946" s="818"/>
      <c r="I946" s="818"/>
      <c r="J946" s="818"/>
      <c r="K946" s="818"/>
      <c r="L946" s="818"/>
      <c r="M946" s="818"/>
      <c r="N946" s="805"/>
      <c r="O946" s="805"/>
      <c r="P946" s="805"/>
      <c r="Q946" s="818"/>
      <c r="R946" s="818"/>
      <c r="S946" s="818"/>
      <c r="T946" s="805">
        <v>1</v>
      </c>
      <c r="U946" s="821"/>
      <c r="V946" s="805"/>
      <c r="W946" s="805"/>
      <c r="X946" s="805"/>
      <c r="Y946" s="805"/>
      <c r="Z946" s="805"/>
      <c r="AA946" s="805"/>
      <c r="AB946" s="821"/>
      <c r="AR946" s="802" t="str">
        <f t="shared" si="632"/>
        <v/>
      </c>
    </row>
    <row r="947" spans="1:46" x14ac:dyDescent="0.2">
      <c r="A947" s="815">
        <f>+SUBTOTAL(3,$B$13:B947)</f>
        <v>468</v>
      </c>
      <c r="B947" s="805" t="s">
        <v>847</v>
      </c>
      <c r="C947" s="805" t="s">
        <v>231</v>
      </c>
      <c r="D947" s="841"/>
      <c r="E947" s="821">
        <v>1</v>
      </c>
      <c r="F947" s="822" t="s">
        <v>2248</v>
      </c>
      <c r="G947" s="821" t="s">
        <v>1779</v>
      </c>
      <c r="H947" s="821" t="s">
        <v>1778</v>
      </c>
      <c r="I947" s="821" t="s">
        <v>439</v>
      </c>
      <c r="J947" s="821" t="s">
        <v>1779</v>
      </c>
      <c r="K947" s="821" t="s">
        <v>1778</v>
      </c>
      <c r="L947" s="821" t="s">
        <v>439</v>
      </c>
      <c r="M947" s="821">
        <v>1</v>
      </c>
      <c r="N947" s="821" t="s">
        <v>1780</v>
      </c>
      <c r="O947" s="821" t="s">
        <v>1781</v>
      </c>
      <c r="P947" s="821">
        <v>1</v>
      </c>
      <c r="Q947" s="821">
        <v>1</v>
      </c>
      <c r="R947" s="821">
        <v>1</v>
      </c>
      <c r="S947" s="821">
        <v>1</v>
      </c>
      <c r="T947" s="821"/>
      <c r="U947" s="805">
        <v>1</v>
      </c>
      <c r="V947" s="805"/>
      <c r="W947" s="805"/>
      <c r="X947" s="805"/>
      <c r="Y947" s="805"/>
      <c r="Z947" s="805"/>
      <c r="AA947" s="821">
        <v>1</v>
      </c>
      <c r="AB947" s="821">
        <f>+VLOOKUP(LEFT(C947,2),$AE$2:$AF$5,2,FALSE)</f>
        <v>4.9029999999999996</v>
      </c>
      <c r="AC947" s="802"/>
      <c r="AD947" s="802"/>
      <c r="AE947" s="802"/>
      <c r="AF947" s="802"/>
      <c r="AG947" s="802"/>
      <c r="AH947" s="802"/>
      <c r="AI947" s="802"/>
      <c r="AJ947" s="802"/>
      <c r="AK947" s="802"/>
      <c r="AL947" s="802"/>
      <c r="AM947" s="802"/>
      <c r="AN947" s="802"/>
      <c r="AO947" s="802"/>
      <c r="AP947" s="802"/>
      <c r="AR947" s="802" t="str">
        <f t="shared" si="632"/>
        <v>DA</v>
      </c>
      <c r="AS947" s="802" t="str">
        <f>+RIGHT(C947,1)</f>
        <v>0</v>
      </c>
      <c r="AT947" s="802" t="str">
        <f t="shared" si="633"/>
        <v>DA+0</v>
      </c>
    </row>
    <row r="948" spans="1:46" x14ac:dyDescent="0.2">
      <c r="A948" s="815"/>
      <c r="B948" s="805"/>
      <c r="C948" s="805"/>
      <c r="D948" s="841">
        <v>404.9</v>
      </c>
      <c r="E948" s="818"/>
      <c r="F948" s="818"/>
      <c r="G948" s="818"/>
      <c r="H948" s="818"/>
      <c r="I948" s="818"/>
      <c r="J948" s="818"/>
      <c r="K948" s="818"/>
      <c r="L948" s="818"/>
      <c r="M948" s="818"/>
      <c r="N948" s="805"/>
      <c r="O948" s="805"/>
      <c r="P948" s="805"/>
      <c r="Q948" s="818"/>
      <c r="R948" s="818"/>
      <c r="S948" s="818"/>
      <c r="T948" s="805">
        <v>1</v>
      </c>
      <c r="U948" s="821"/>
      <c r="V948" s="805"/>
      <c r="W948" s="805"/>
      <c r="X948" s="805"/>
      <c r="Y948" s="805"/>
      <c r="Z948" s="805"/>
      <c r="AA948" s="805"/>
      <c r="AB948" s="821"/>
      <c r="AR948" s="802" t="str">
        <f t="shared" si="632"/>
        <v/>
      </c>
    </row>
    <row r="949" spans="1:46" x14ac:dyDescent="0.2">
      <c r="A949" s="815">
        <f>+SUBTOTAL(3,$B$13:B949)</f>
        <v>469</v>
      </c>
      <c r="B949" s="805" t="s">
        <v>848</v>
      </c>
      <c r="C949" s="805" t="s">
        <v>20</v>
      </c>
      <c r="D949" s="841"/>
      <c r="E949" s="821">
        <v>1</v>
      </c>
      <c r="F949" s="822" t="s">
        <v>2249</v>
      </c>
      <c r="G949" s="821" t="s">
        <v>1779</v>
      </c>
      <c r="H949" s="821" t="s">
        <v>1778</v>
      </c>
      <c r="I949" s="821" t="s">
        <v>439</v>
      </c>
      <c r="J949" s="821" t="s">
        <v>1779</v>
      </c>
      <c r="K949" s="821" t="s">
        <v>1778</v>
      </c>
      <c r="L949" s="821" t="s">
        <v>439</v>
      </c>
      <c r="M949" s="821">
        <v>1</v>
      </c>
      <c r="N949" s="821" t="s">
        <v>1780</v>
      </c>
      <c r="O949" s="821" t="s">
        <v>1781</v>
      </c>
      <c r="P949" s="821">
        <v>1</v>
      </c>
      <c r="Q949" s="821">
        <v>1</v>
      </c>
      <c r="R949" s="821">
        <v>1</v>
      </c>
      <c r="S949" s="821">
        <v>1</v>
      </c>
      <c r="T949" s="821"/>
      <c r="U949" s="805">
        <v>1</v>
      </c>
      <c r="V949" s="805"/>
      <c r="W949" s="805"/>
      <c r="X949" s="805"/>
      <c r="Y949" s="805"/>
      <c r="Z949" s="805"/>
      <c r="AA949" s="821">
        <v>1</v>
      </c>
      <c r="AB949" s="821">
        <f>+VLOOKUP(LEFT(C949,2),$AE$2:$AF$5,2,FALSE)</f>
        <v>4.9029999999999996</v>
      </c>
      <c r="AC949" s="802"/>
      <c r="AD949" s="802"/>
      <c r="AE949" s="802"/>
      <c r="AF949" s="802"/>
      <c r="AG949" s="802"/>
      <c r="AH949" s="802"/>
      <c r="AI949" s="802"/>
      <c r="AJ949" s="802"/>
      <c r="AK949" s="802"/>
      <c r="AL949" s="802"/>
      <c r="AM949" s="802"/>
      <c r="AN949" s="802"/>
      <c r="AO949" s="802"/>
      <c r="AP949" s="802"/>
      <c r="AR949" s="802" t="str">
        <f t="shared" si="632"/>
        <v>DA</v>
      </c>
      <c r="AS949" s="802" t="str">
        <f>+RIGHT(C949,1)</f>
        <v>3</v>
      </c>
      <c r="AT949" s="802" t="str">
        <f t="shared" si="633"/>
        <v>DA+3</v>
      </c>
    </row>
    <row r="950" spans="1:46" x14ac:dyDescent="0.2">
      <c r="A950" s="815"/>
      <c r="B950" s="805"/>
      <c r="C950" s="805"/>
      <c r="D950" s="841">
        <v>431.6</v>
      </c>
      <c r="E950" s="818"/>
      <c r="F950" s="818"/>
      <c r="G950" s="818"/>
      <c r="H950" s="818"/>
      <c r="I950" s="818"/>
      <c r="J950" s="818"/>
      <c r="K950" s="818"/>
      <c r="L950" s="818"/>
      <c r="M950" s="818"/>
      <c r="N950" s="805"/>
      <c r="O950" s="805"/>
      <c r="P950" s="805"/>
      <c r="Q950" s="818"/>
      <c r="R950" s="818"/>
      <c r="S950" s="818"/>
      <c r="T950" s="805">
        <v>1</v>
      </c>
      <c r="U950" s="821"/>
      <c r="V950" s="805"/>
      <c r="W950" s="805"/>
      <c r="X950" s="805"/>
      <c r="Y950" s="805"/>
      <c r="Z950" s="805"/>
      <c r="AA950" s="805"/>
      <c r="AB950" s="821"/>
      <c r="AR950" s="802" t="str">
        <f t="shared" si="632"/>
        <v/>
      </c>
    </row>
    <row r="951" spans="1:46" x14ac:dyDescent="0.2">
      <c r="A951" s="815">
        <f>+SUBTOTAL(3,$B$13:B951)</f>
        <v>470</v>
      </c>
      <c r="B951" s="805" t="s">
        <v>849</v>
      </c>
      <c r="C951" s="805" t="s">
        <v>20</v>
      </c>
      <c r="D951" s="841"/>
      <c r="E951" s="821">
        <v>1</v>
      </c>
      <c r="F951" s="822" t="s">
        <v>2250</v>
      </c>
      <c r="G951" s="821" t="s">
        <v>1779</v>
      </c>
      <c r="H951" s="821" t="s">
        <v>1778</v>
      </c>
      <c r="I951" s="821" t="s">
        <v>439</v>
      </c>
      <c r="J951" s="821" t="s">
        <v>1779</v>
      </c>
      <c r="K951" s="821" t="s">
        <v>1778</v>
      </c>
      <c r="L951" s="821" t="s">
        <v>439</v>
      </c>
      <c r="M951" s="821">
        <v>1</v>
      </c>
      <c r="N951" s="821" t="s">
        <v>1780</v>
      </c>
      <c r="O951" s="821" t="s">
        <v>1781</v>
      </c>
      <c r="P951" s="821">
        <v>1</v>
      </c>
      <c r="Q951" s="821">
        <v>1</v>
      </c>
      <c r="R951" s="821">
        <v>1</v>
      </c>
      <c r="S951" s="821">
        <v>1</v>
      </c>
      <c r="T951" s="821"/>
      <c r="U951" s="805">
        <v>1</v>
      </c>
      <c r="V951" s="805"/>
      <c r="W951" s="805"/>
      <c r="X951" s="805"/>
      <c r="Y951" s="805"/>
      <c r="Z951" s="805"/>
      <c r="AA951" s="821">
        <v>1</v>
      </c>
      <c r="AB951" s="821">
        <f>+VLOOKUP(LEFT(C951,2),$AE$2:$AF$5,2,FALSE)</f>
        <v>4.9029999999999996</v>
      </c>
      <c r="AC951" s="802"/>
      <c r="AD951" s="802"/>
      <c r="AE951" s="802"/>
      <c r="AF951" s="802"/>
      <c r="AG951" s="802"/>
      <c r="AH951" s="802"/>
      <c r="AI951" s="802"/>
      <c r="AJ951" s="802"/>
      <c r="AK951" s="802"/>
      <c r="AL951" s="802"/>
      <c r="AM951" s="802"/>
      <c r="AN951" s="802"/>
      <c r="AO951" s="802"/>
      <c r="AP951" s="802"/>
      <c r="AR951" s="802" t="str">
        <f t="shared" si="632"/>
        <v>DA</v>
      </c>
      <c r="AS951" s="802" t="str">
        <f>+RIGHT(C951,1)</f>
        <v>3</v>
      </c>
      <c r="AT951" s="802" t="str">
        <f t="shared" si="633"/>
        <v>DA+3</v>
      </c>
    </row>
    <row r="952" spans="1:46" x14ac:dyDescent="0.2">
      <c r="A952" s="815"/>
      <c r="B952" s="805"/>
      <c r="C952" s="805"/>
      <c r="D952" s="841">
        <v>408.4</v>
      </c>
      <c r="E952" s="818"/>
      <c r="F952" s="818"/>
      <c r="G952" s="818"/>
      <c r="H952" s="818"/>
      <c r="I952" s="818"/>
      <c r="J952" s="818"/>
      <c r="K952" s="818"/>
      <c r="L952" s="818"/>
      <c r="M952" s="818"/>
      <c r="N952" s="805"/>
      <c r="O952" s="805"/>
      <c r="P952" s="805"/>
      <c r="Q952" s="818"/>
      <c r="R952" s="818"/>
      <c r="S952" s="818"/>
      <c r="T952" s="805">
        <v>1</v>
      </c>
      <c r="U952" s="821"/>
      <c r="V952" s="805"/>
      <c r="W952" s="805"/>
      <c r="X952" s="805"/>
      <c r="Y952" s="805"/>
      <c r="Z952" s="805"/>
      <c r="AA952" s="805"/>
      <c r="AB952" s="821"/>
      <c r="AR952" s="802" t="str">
        <f t="shared" si="632"/>
        <v/>
      </c>
    </row>
    <row r="953" spans="1:46" x14ac:dyDescent="0.2">
      <c r="A953" s="815">
        <f>+SUBTOTAL(3,$B$13:B953)</f>
        <v>471</v>
      </c>
      <c r="B953" s="805" t="s">
        <v>850</v>
      </c>
      <c r="C953" s="805" t="s">
        <v>249</v>
      </c>
      <c r="D953" s="841"/>
      <c r="E953" s="821">
        <v>1</v>
      </c>
      <c r="F953" s="822" t="s">
        <v>2251</v>
      </c>
      <c r="G953" s="821" t="s">
        <v>1779</v>
      </c>
      <c r="H953" s="821" t="s">
        <v>1778</v>
      </c>
      <c r="I953" s="821" t="s">
        <v>439</v>
      </c>
      <c r="J953" s="821" t="s">
        <v>1779</v>
      </c>
      <c r="K953" s="821" t="s">
        <v>1778</v>
      </c>
      <c r="L953" s="821" t="s">
        <v>439</v>
      </c>
      <c r="M953" s="821">
        <v>1</v>
      </c>
      <c r="N953" s="821" t="s">
        <v>1780</v>
      </c>
      <c r="O953" s="821" t="s">
        <v>1781</v>
      </c>
      <c r="P953" s="821">
        <v>1</v>
      </c>
      <c r="Q953" s="821">
        <v>1</v>
      </c>
      <c r="R953" s="821">
        <v>1</v>
      </c>
      <c r="S953" s="818"/>
      <c r="T953" s="821"/>
      <c r="U953" s="805">
        <v>1</v>
      </c>
      <c r="V953" s="805"/>
      <c r="W953" s="805"/>
      <c r="X953" s="805"/>
      <c r="Y953" s="805"/>
      <c r="Z953" s="805"/>
      <c r="AA953" s="821">
        <v>1</v>
      </c>
      <c r="AB953" s="821">
        <f>+VLOOKUP(LEFT(C953,2),$AE$2:$AF$5,2,FALSE)</f>
        <v>7.3659999999999997</v>
      </c>
      <c r="AR953" s="802" t="str">
        <f t="shared" si="632"/>
        <v>DB</v>
      </c>
      <c r="AS953" s="802" t="str">
        <f>+RIGHT(C953,1)</f>
        <v>3</v>
      </c>
      <c r="AT953" s="802" t="str">
        <f t="shared" si="633"/>
        <v>DB+3</v>
      </c>
    </row>
    <row r="954" spans="1:46" x14ac:dyDescent="0.2">
      <c r="A954" s="815"/>
      <c r="B954" s="805"/>
      <c r="C954" s="805"/>
      <c r="D954" s="841">
        <v>435.3</v>
      </c>
      <c r="E954" s="818"/>
      <c r="F954" s="818"/>
      <c r="G954" s="818"/>
      <c r="H954" s="818"/>
      <c r="I954" s="818"/>
      <c r="J954" s="818"/>
      <c r="K954" s="818"/>
      <c r="L954" s="818"/>
      <c r="M954" s="818"/>
      <c r="N954" s="805"/>
      <c r="O954" s="805"/>
      <c r="P954" s="805"/>
      <c r="Q954" s="818"/>
      <c r="R954" s="818"/>
      <c r="S954" s="818"/>
      <c r="T954" s="805">
        <v>1</v>
      </c>
      <c r="U954" s="821"/>
      <c r="V954" s="805"/>
      <c r="W954" s="805"/>
      <c r="X954" s="805"/>
      <c r="Y954" s="805"/>
      <c r="Z954" s="805"/>
      <c r="AA954" s="805"/>
      <c r="AB954" s="821"/>
      <c r="AR954" s="802" t="str">
        <f t="shared" si="632"/>
        <v/>
      </c>
    </row>
    <row r="955" spans="1:46" x14ac:dyDescent="0.2">
      <c r="A955" s="815">
        <f>+SUBTOTAL(3,$B$13:B955)</f>
        <v>472</v>
      </c>
      <c r="B955" s="805" t="s">
        <v>851</v>
      </c>
      <c r="C955" s="805" t="s">
        <v>20</v>
      </c>
      <c r="D955" s="841"/>
      <c r="E955" s="821">
        <v>1</v>
      </c>
      <c r="F955" s="822" t="s">
        <v>2252</v>
      </c>
      <c r="G955" s="821" t="s">
        <v>1779</v>
      </c>
      <c r="H955" s="821" t="s">
        <v>1778</v>
      </c>
      <c r="I955" s="821" t="s">
        <v>439</v>
      </c>
      <c r="J955" s="821" t="s">
        <v>1779</v>
      </c>
      <c r="K955" s="821" t="s">
        <v>1778</v>
      </c>
      <c r="L955" s="821" t="s">
        <v>439</v>
      </c>
      <c r="M955" s="821">
        <v>1</v>
      </c>
      <c r="N955" s="821" t="s">
        <v>1780</v>
      </c>
      <c r="O955" s="821" t="s">
        <v>1781</v>
      </c>
      <c r="P955" s="821">
        <v>1</v>
      </c>
      <c r="Q955" s="821">
        <v>1</v>
      </c>
      <c r="R955" s="821">
        <v>1</v>
      </c>
      <c r="S955" s="821">
        <v>1</v>
      </c>
      <c r="T955" s="821"/>
      <c r="U955" s="805">
        <v>1</v>
      </c>
      <c r="V955" s="805"/>
      <c r="W955" s="805"/>
      <c r="X955" s="805"/>
      <c r="Y955" s="805"/>
      <c r="Z955" s="805"/>
      <c r="AA955" s="821">
        <v>1</v>
      </c>
      <c r="AB955" s="821">
        <f>+VLOOKUP(LEFT(C955,2),$AE$2:$AF$5,2,FALSE)</f>
        <v>4.9029999999999996</v>
      </c>
      <c r="AC955" s="802"/>
      <c r="AD955" s="802"/>
      <c r="AE955" s="802"/>
      <c r="AF955" s="802"/>
      <c r="AG955" s="802"/>
      <c r="AH955" s="802"/>
      <c r="AI955" s="802"/>
      <c r="AJ955" s="802"/>
      <c r="AK955" s="802"/>
      <c r="AL955" s="802"/>
      <c r="AM955" s="802"/>
      <c r="AN955" s="802"/>
      <c r="AO955" s="802"/>
      <c r="AP955" s="802"/>
      <c r="AR955" s="802" t="str">
        <f t="shared" si="632"/>
        <v>DA</v>
      </c>
      <c r="AS955" s="802" t="str">
        <f>+RIGHT(C955,1)</f>
        <v>3</v>
      </c>
      <c r="AT955" s="802" t="str">
        <f t="shared" si="633"/>
        <v>DA+3</v>
      </c>
    </row>
    <row r="956" spans="1:46" x14ac:dyDescent="0.2">
      <c r="A956" s="815"/>
      <c r="B956" s="805"/>
      <c r="C956" s="805"/>
      <c r="D956" s="841">
        <v>403.9</v>
      </c>
      <c r="E956" s="818"/>
      <c r="F956" s="818"/>
      <c r="G956" s="818"/>
      <c r="H956" s="818"/>
      <c r="I956" s="818"/>
      <c r="J956" s="818"/>
      <c r="K956" s="818"/>
      <c r="L956" s="818"/>
      <c r="M956" s="818"/>
      <c r="N956" s="805"/>
      <c r="O956" s="805"/>
      <c r="P956" s="805"/>
      <c r="Q956" s="818"/>
      <c r="R956" s="818"/>
      <c r="S956" s="818"/>
      <c r="T956" s="805">
        <v>1</v>
      </c>
      <c r="U956" s="821"/>
      <c r="V956" s="805"/>
      <c r="W956" s="805"/>
      <c r="X956" s="805"/>
      <c r="Y956" s="805"/>
      <c r="Z956" s="805"/>
      <c r="AA956" s="805"/>
      <c r="AB956" s="821"/>
      <c r="AR956" s="802" t="str">
        <f t="shared" si="632"/>
        <v/>
      </c>
    </row>
    <row r="957" spans="1:46" x14ac:dyDescent="0.2">
      <c r="A957" s="815">
        <f>+SUBTOTAL(3,$B$13:B957)</f>
        <v>473</v>
      </c>
      <c r="B957" s="805" t="s">
        <v>852</v>
      </c>
      <c r="C957" s="805" t="s">
        <v>231</v>
      </c>
      <c r="D957" s="841"/>
      <c r="E957" s="821">
        <v>1</v>
      </c>
      <c r="F957" s="822" t="s">
        <v>2253</v>
      </c>
      <c r="G957" s="821" t="s">
        <v>1779</v>
      </c>
      <c r="H957" s="821" t="s">
        <v>1778</v>
      </c>
      <c r="I957" s="821" t="s">
        <v>439</v>
      </c>
      <c r="J957" s="821" t="s">
        <v>1779</v>
      </c>
      <c r="K957" s="821" t="s">
        <v>1778</v>
      </c>
      <c r="L957" s="821" t="s">
        <v>439</v>
      </c>
      <c r="M957" s="821">
        <v>1</v>
      </c>
      <c r="N957" s="821" t="s">
        <v>1780</v>
      </c>
      <c r="O957" s="821" t="s">
        <v>1781</v>
      </c>
      <c r="P957" s="821">
        <v>1</v>
      </c>
      <c r="Q957" s="821">
        <v>1</v>
      </c>
      <c r="R957" s="821">
        <v>1</v>
      </c>
      <c r="S957" s="821">
        <v>1</v>
      </c>
      <c r="T957" s="821"/>
      <c r="U957" s="805">
        <v>1</v>
      </c>
      <c r="V957" s="805"/>
      <c r="W957" s="805"/>
      <c r="X957" s="805"/>
      <c r="Y957" s="805"/>
      <c r="Z957" s="805"/>
      <c r="AA957" s="821">
        <v>1</v>
      </c>
      <c r="AB957" s="821">
        <f>+VLOOKUP(LEFT(C957,2),$AE$2:$AF$5,2,FALSE)</f>
        <v>4.9029999999999996</v>
      </c>
      <c r="AC957" s="802"/>
      <c r="AD957" s="802"/>
      <c r="AE957" s="802"/>
      <c r="AF957" s="802"/>
      <c r="AG957" s="802"/>
      <c r="AH957" s="802"/>
      <c r="AI957" s="802"/>
      <c r="AJ957" s="802"/>
      <c r="AK957" s="802"/>
      <c r="AL957" s="802"/>
      <c r="AM957" s="802"/>
      <c r="AN957" s="802"/>
      <c r="AO957" s="802"/>
      <c r="AP957" s="802"/>
      <c r="AR957" s="802" t="str">
        <f t="shared" si="632"/>
        <v>DA</v>
      </c>
      <c r="AS957" s="802" t="str">
        <f>+RIGHT(C957,1)</f>
        <v>0</v>
      </c>
      <c r="AT957" s="802" t="str">
        <f t="shared" si="633"/>
        <v>DA+0</v>
      </c>
    </row>
    <row r="958" spans="1:46" x14ac:dyDescent="0.2">
      <c r="A958" s="815"/>
      <c r="B958" s="805"/>
      <c r="C958" s="805"/>
      <c r="D958" s="841">
        <v>389.2</v>
      </c>
      <c r="E958" s="818"/>
      <c r="F958" s="818"/>
      <c r="G958" s="818"/>
      <c r="H958" s="818"/>
      <c r="I958" s="818"/>
      <c r="J958" s="818"/>
      <c r="K958" s="818"/>
      <c r="L958" s="818"/>
      <c r="M958" s="818"/>
      <c r="N958" s="805"/>
      <c r="O958" s="805"/>
      <c r="P958" s="805"/>
      <c r="Q958" s="818"/>
      <c r="R958" s="818"/>
      <c r="S958" s="818"/>
      <c r="T958" s="805">
        <v>1</v>
      </c>
      <c r="U958" s="821"/>
      <c r="V958" s="805"/>
      <c r="W958" s="805"/>
      <c r="X958" s="805"/>
      <c r="Y958" s="805"/>
      <c r="Z958" s="805"/>
      <c r="AA958" s="805"/>
      <c r="AB958" s="821"/>
      <c r="AR958" s="802" t="str">
        <f t="shared" si="632"/>
        <v/>
      </c>
    </row>
    <row r="959" spans="1:46" x14ac:dyDescent="0.2">
      <c r="A959" s="815">
        <f>+SUBTOTAL(3,$B$13:B959)</f>
        <v>474</v>
      </c>
      <c r="B959" s="805" t="s">
        <v>221</v>
      </c>
      <c r="C959" s="805" t="s">
        <v>20</v>
      </c>
      <c r="D959" s="841"/>
      <c r="E959" s="821">
        <v>1</v>
      </c>
      <c r="F959" s="822" t="s">
        <v>2254</v>
      </c>
      <c r="G959" s="821" t="s">
        <v>1779</v>
      </c>
      <c r="H959" s="821" t="s">
        <v>1778</v>
      </c>
      <c r="I959" s="821" t="s">
        <v>439</v>
      </c>
      <c r="J959" s="821" t="s">
        <v>1779</v>
      </c>
      <c r="K959" s="821" t="s">
        <v>1778</v>
      </c>
      <c r="L959" s="821" t="s">
        <v>439</v>
      </c>
      <c r="M959" s="821">
        <v>1</v>
      </c>
      <c r="N959" s="821" t="s">
        <v>1780</v>
      </c>
      <c r="O959" s="821" t="s">
        <v>1781</v>
      </c>
      <c r="P959" s="821">
        <v>1</v>
      </c>
      <c r="Q959" s="821">
        <v>1</v>
      </c>
      <c r="R959" s="821">
        <v>1</v>
      </c>
      <c r="S959" s="821">
        <v>1</v>
      </c>
      <c r="T959" s="821"/>
      <c r="U959" s="805">
        <v>1</v>
      </c>
      <c r="V959" s="805"/>
      <c r="W959" s="805"/>
      <c r="X959" s="805"/>
      <c r="Y959" s="805"/>
      <c r="Z959" s="805"/>
      <c r="AA959" s="821">
        <v>1</v>
      </c>
      <c r="AB959" s="821">
        <f>+VLOOKUP(LEFT(C959,2),$AE$2:$AF$5,2,FALSE)</f>
        <v>4.9029999999999996</v>
      </c>
      <c r="AC959" s="802"/>
      <c r="AD959" s="802"/>
      <c r="AE959" s="802"/>
      <c r="AF959" s="802"/>
      <c r="AG959" s="802"/>
      <c r="AH959" s="802"/>
      <c r="AI959" s="802"/>
      <c r="AJ959" s="802"/>
      <c r="AK959" s="802"/>
      <c r="AL959" s="802"/>
      <c r="AM959" s="802"/>
      <c r="AN959" s="802"/>
      <c r="AO959" s="802"/>
      <c r="AP959" s="802"/>
      <c r="AR959" s="802" t="str">
        <f t="shared" si="632"/>
        <v>DA</v>
      </c>
      <c r="AS959" s="802" t="str">
        <f>+RIGHT(C959,1)</f>
        <v>3</v>
      </c>
      <c r="AT959" s="802" t="str">
        <f t="shared" si="633"/>
        <v>DA+3</v>
      </c>
    </row>
    <row r="960" spans="1:46" x14ac:dyDescent="0.2">
      <c r="A960" s="815"/>
      <c r="B960" s="805"/>
      <c r="C960" s="805"/>
      <c r="D960" s="841">
        <v>400.1</v>
      </c>
      <c r="E960" s="818"/>
      <c r="F960" s="818"/>
      <c r="G960" s="818"/>
      <c r="H960" s="818"/>
      <c r="I960" s="818"/>
      <c r="J960" s="818"/>
      <c r="K960" s="818"/>
      <c r="L960" s="818"/>
      <c r="M960" s="818"/>
      <c r="N960" s="805"/>
      <c r="O960" s="805"/>
      <c r="P960" s="805"/>
      <c r="Q960" s="818"/>
      <c r="R960" s="818"/>
      <c r="S960" s="818"/>
      <c r="T960" s="805">
        <v>1</v>
      </c>
      <c r="U960" s="821"/>
      <c r="V960" s="805"/>
      <c r="W960" s="805"/>
      <c r="X960" s="805"/>
      <c r="Y960" s="805"/>
      <c r="Z960" s="805"/>
      <c r="AA960" s="805"/>
      <c r="AB960" s="821"/>
      <c r="AR960" s="802" t="str">
        <f t="shared" si="632"/>
        <v/>
      </c>
    </row>
    <row r="961" spans="1:46" x14ac:dyDescent="0.2">
      <c r="A961" s="815">
        <f>+SUBTOTAL(3,$B$13:B961)</f>
        <v>475</v>
      </c>
      <c r="B961" s="805" t="s">
        <v>853</v>
      </c>
      <c r="C961" s="805" t="s">
        <v>245</v>
      </c>
      <c r="D961" s="841"/>
      <c r="E961" s="821">
        <v>1</v>
      </c>
      <c r="F961" s="822" t="s">
        <v>2255</v>
      </c>
      <c r="G961" s="821" t="s">
        <v>1779</v>
      </c>
      <c r="H961" s="821" t="s">
        <v>1778</v>
      </c>
      <c r="I961" s="821" t="s">
        <v>439</v>
      </c>
      <c r="J961" s="821" t="s">
        <v>1779</v>
      </c>
      <c r="K961" s="821" t="s">
        <v>1778</v>
      </c>
      <c r="L961" s="821" t="s">
        <v>439</v>
      </c>
      <c r="M961" s="821">
        <v>1</v>
      </c>
      <c r="N961" s="821" t="s">
        <v>1780</v>
      </c>
      <c r="O961" s="821" t="s">
        <v>1781</v>
      </c>
      <c r="P961" s="821">
        <v>1</v>
      </c>
      <c r="Q961" s="821">
        <v>1</v>
      </c>
      <c r="R961" s="821">
        <v>1</v>
      </c>
      <c r="S961" s="818"/>
      <c r="T961" s="821"/>
      <c r="U961" s="805">
        <v>1</v>
      </c>
      <c r="V961" s="805"/>
      <c r="W961" s="805"/>
      <c r="X961" s="805"/>
      <c r="Y961" s="805"/>
      <c r="Z961" s="805"/>
      <c r="AA961" s="821">
        <v>1</v>
      </c>
      <c r="AB961" s="821">
        <f>+VLOOKUP(LEFT(C961,2),$AE$2:$AF$5,2,FALSE)</f>
        <v>7.3659999999999997</v>
      </c>
      <c r="AR961" s="802" t="str">
        <f t="shared" si="632"/>
        <v>DB</v>
      </c>
      <c r="AS961" s="802" t="str">
        <f>+RIGHT(C961,1)</f>
        <v>0</v>
      </c>
      <c r="AT961" s="802" t="str">
        <f t="shared" si="633"/>
        <v>DB+0</v>
      </c>
    </row>
    <row r="962" spans="1:46" x14ac:dyDescent="0.2">
      <c r="A962" s="815"/>
      <c r="B962" s="805"/>
      <c r="C962" s="805"/>
      <c r="D962" s="841">
        <v>383.3</v>
      </c>
      <c r="E962" s="818"/>
      <c r="F962" s="818"/>
      <c r="G962" s="818"/>
      <c r="H962" s="818"/>
      <c r="I962" s="818"/>
      <c r="J962" s="818"/>
      <c r="K962" s="818"/>
      <c r="L962" s="818"/>
      <c r="M962" s="818"/>
      <c r="N962" s="805"/>
      <c r="O962" s="805"/>
      <c r="P962" s="805"/>
      <c r="Q962" s="818"/>
      <c r="R962" s="818"/>
      <c r="S962" s="818"/>
      <c r="T962" s="805">
        <v>1</v>
      </c>
      <c r="U962" s="821"/>
      <c r="V962" s="805"/>
      <c r="W962" s="805"/>
      <c r="X962" s="805"/>
      <c r="Y962" s="805"/>
      <c r="Z962" s="805"/>
      <c r="AA962" s="805"/>
      <c r="AB962" s="821"/>
      <c r="AR962" s="802" t="str">
        <f t="shared" si="632"/>
        <v/>
      </c>
    </row>
    <row r="963" spans="1:46" x14ac:dyDescent="0.2">
      <c r="A963" s="815">
        <f>+SUBTOTAL(3,$B$13:B963)</f>
        <v>476</v>
      </c>
      <c r="B963" s="805" t="s">
        <v>854</v>
      </c>
      <c r="C963" s="805" t="s">
        <v>231</v>
      </c>
      <c r="D963" s="841"/>
      <c r="E963" s="821">
        <v>1</v>
      </c>
      <c r="F963" s="822" t="s">
        <v>2256</v>
      </c>
      <c r="G963" s="821" t="s">
        <v>1779</v>
      </c>
      <c r="H963" s="821" t="s">
        <v>1778</v>
      </c>
      <c r="I963" s="821" t="s">
        <v>439</v>
      </c>
      <c r="J963" s="821" t="s">
        <v>1779</v>
      </c>
      <c r="K963" s="821" t="s">
        <v>1778</v>
      </c>
      <c r="L963" s="821" t="s">
        <v>439</v>
      </c>
      <c r="M963" s="821">
        <v>1</v>
      </c>
      <c r="N963" s="821" t="s">
        <v>1780</v>
      </c>
      <c r="O963" s="821" t="s">
        <v>1781</v>
      </c>
      <c r="P963" s="821">
        <v>1</v>
      </c>
      <c r="Q963" s="821">
        <v>1</v>
      </c>
      <c r="R963" s="821">
        <v>1</v>
      </c>
      <c r="S963" s="821">
        <v>1</v>
      </c>
      <c r="T963" s="821"/>
      <c r="U963" s="805">
        <v>1</v>
      </c>
      <c r="V963" s="805"/>
      <c r="W963" s="805"/>
      <c r="X963" s="805"/>
      <c r="Y963" s="805"/>
      <c r="Z963" s="805"/>
      <c r="AA963" s="821">
        <v>1</v>
      </c>
      <c r="AB963" s="821">
        <f>+VLOOKUP(LEFT(C963,2),$AE$2:$AF$5,2,FALSE)</f>
        <v>4.9029999999999996</v>
      </c>
      <c r="AC963" s="802"/>
      <c r="AD963" s="802"/>
      <c r="AE963" s="802"/>
      <c r="AF963" s="802"/>
      <c r="AG963" s="802"/>
      <c r="AH963" s="802"/>
      <c r="AI963" s="802"/>
      <c r="AJ963" s="802"/>
      <c r="AK963" s="802"/>
      <c r="AL963" s="802"/>
      <c r="AM963" s="802"/>
      <c r="AN963" s="802"/>
      <c r="AO963" s="802"/>
      <c r="AP963" s="802"/>
      <c r="AR963" s="802" t="str">
        <f t="shared" si="632"/>
        <v>DA</v>
      </c>
      <c r="AS963" s="802" t="str">
        <f>+RIGHT(C963,1)</f>
        <v>0</v>
      </c>
      <c r="AT963" s="802" t="str">
        <f t="shared" si="633"/>
        <v>DA+0</v>
      </c>
    </row>
    <row r="964" spans="1:46" x14ac:dyDescent="0.2">
      <c r="A964" s="815"/>
      <c r="B964" s="805"/>
      <c r="C964" s="805"/>
      <c r="D964" s="841">
        <v>379</v>
      </c>
      <c r="E964" s="818"/>
      <c r="F964" s="818"/>
      <c r="G964" s="818"/>
      <c r="H964" s="818"/>
      <c r="I964" s="818"/>
      <c r="J964" s="818"/>
      <c r="K964" s="818"/>
      <c r="L964" s="818"/>
      <c r="M964" s="818"/>
      <c r="N964" s="805"/>
      <c r="O964" s="805"/>
      <c r="P964" s="805"/>
      <c r="Q964" s="818"/>
      <c r="R964" s="818"/>
      <c r="S964" s="818"/>
      <c r="T964" s="805">
        <v>1</v>
      </c>
      <c r="U964" s="821"/>
      <c r="V964" s="805"/>
      <c r="W964" s="805"/>
      <c r="X964" s="805"/>
      <c r="Y964" s="805"/>
      <c r="Z964" s="805"/>
      <c r="AA964" s="805"/>
      <c r="AB964" s="821"/>
      <c r="AR964" s="802" t="str">
        <f t="shared" si="632"/>
        <v/>
      </c>
    </row>
    <row r="965" spans="1:46" x14ac:dyDescent="0.2">
      <c r="A965" s="815">
        <f>+SUBTOTAL(3,$B$13:B965)</f>
        <v>477</v>
      </c>
      <c r="B965" s="805" t="s">
        <v>855</v>
      </c>
      <c r="C965" s="805" t="s">
        <v>231</v>
      </c>
      <c r="D965" s="841"/>
      <c r="E965" s="821">
        <v>1</v>
      </c>
      <c r="F965" s="822" t="s">
        <v>2257</v>
      </c>
      <c r="G965" s="821" t="s">
        <v>1779</v>
      </c>
      <c r="H965" s="821" t="s">
        <v>1778</v>
      </c>
      <c r="I965" s="821" t="s">
        <v>439</v>
      </c>
      <c r="J965" s="821" t="s">
        <v>1779</v>
      </c>
      <c r="K965" s="821" t="s">
        <v>1778</v>
      </c>
      <c r="L965" s="821" t="s">
        <v>439</v>
      </c>
      <c r="M965" s="821">
        <v>1</v>
      </c>
      <c r="N965" s="821" t="s">
        <v>1780</v>
      </c>
      <c r="O965" s="821" t="s">
        <v>1781</v>
      </c>
      <c r="P965" s="821">
        <v>1</v>
      </c>
      <c r="Q965" s="821">
        <v>1</v>
      </c>
      <c r="R965" s="821">
        <v>1</v>
      </c>
      <c r="S965" s="821">
        <v>1</v>
      </c>
      <c r="T965" s="821"/>
      <c r="U965" s="805">
        <v>1</v>
      </c>
      <c r="V965" s="805"/>
      <c r="W965" s="805"/>
      <c r="X965" s="805"/>
      <c r="Y965" s="805"/>
      <c r="Z965" s="805"/>
      <c r="AA965" s="821">
        <v>1</v>
      </c>
      <c r="AB965" s="821">
        <f>+VLOOKUP(LEFT(C965,2),$AE$2:$AF$5,2,FALSE)</f>
        <v>4.9029999999999996</v>
      </c>
      <c r="AC965" s="802"/>
      <c r="AD965" s="802"/>
      <c r="AE965" s="802"/>
      <c r="AF965" s="802"/>
      <c r="AG965" s="802"/>
      <c r="AH965" s="802"/>
      <c r="AI965" s="802"/>
      <c r="AJ965" s="802"/>
      <c r="AK965" s="802"/>
      <c r="AL965" s="802"/>
      <c r="AM965" s="802"/>
      <c r="AN965" s="802"/>
      <c r="AO965" s="802"/>
      <c r="AP965" s="802"/>
      <c r="AR965" s="802" t="str">
        <f t="shared" si="632"/>
        <v>DA</v>
      </c>
      <c r="AS965" s="802" t="str">
        <f>+RIGHT(C965,1)</f>
        <v>0</v>
      </c>
      <c r="AT965" s="802" t="str">
        <f t="shared" si="633"/>
        <v>DA+0</v>
      </c>
    </row>
    <row r="966" spans="1:46" x14ac:dyDescent="0.2">
      <c r="A966" s="815"/>
      <c r="B966" s="805"/>
      <c r="C966" s="805"/>
      <c r="D966" s="841">
        <v>381.2</v>
      </c>
      <c r="E966" s="818"/>
      <c r="F966" s="818"/>
      <c r="G966" s="818"/>
      <c r="H966" s="818"/>
      <c r="I966" s="818"/>
      <c r="J966" s="818"/>
      <c r="K966" s="818"/>
      <c r="L966" s="818"/>
      <c r="M966" s="818"/>
      <c r="N966" s="805"/>
      <c r="O966" s="805"/>
      <c r="P966" s="805"/>
      <c r="Q966" s="818"/>
      <c r="R966" s="818"/>
      <c r="S966" s="818"/>
      <c r="T966" s="805">
        <v>1</v>
      </c>
      <c r="U966" s="821"/>
      <c r="V966" s="805"/>
      <c r="W966" s="805"/>
      <c r="X966" s="805"/>
      <c r="Y966" s="805"/>
      <c r="Z966" s="805"/>
      <c r="AA966" s="805"/>
      <c r="AB966" s="821"/>
      <c r="AR966" s="802" t="str">
        <f t="shared" si="632"/>
        <v/>
      </c>
    </row>
    <row r="967" spans="1:46" x14ac:dyDescent="0.2">
      <c r="A967" s="815">
        <f>+SUBTOTAL(3,$B$13:B967)</f>
        <v>478</v>
      </c>
      <c r="B967" s="805" t="s">
        <v>856</v>
      </c>
      <c r="C967" s="805" t="s">
        <v>231</v>
      </c>
      <c r="D967" s="841"/>
      <c r="E967" s="821">
        <v>1</v>
      </c>
      <c r="F967" s="822" t="s">
        <v>2258</v>
      </c>
      <c r="G967" s="821" t="s">
        <v>1779</v>
      </c>
      <c r="H967" s="821" t="s">
        <v>1778</v>
      </c>
      <c r="I967" s="821" t="s">
        <v>439</v>
      </c>
      <c r="J967" s="821" t="s">
        <v>1779</v>
      </c>
      <c r="K967" s="821" t="s">
        <v>1778</v>
      </c>
      <c r="L967" s="821" t="s">
        <v>439</v>
      </c>
      <c r="M967" s="821">
        <v>1</v>
      </c>
      <c r="N967" s="821" t="s">
        <v>1780</v>
      </c>
      <c r="O967" s="821" t="s">
        <v>1781</v>
      </c>
      <c r="P967" s="821">
        <v>1</v>
      </c>
      <c r="Q967" s="821">
        <v>1</v>
      </c>
      <c r="R967" s="821">
        <v>1</v>
      </c>
      <c r="S967" s="821">
        <v>1</v>
      </c>
      <c r="T967" s="821"/>
      <c r="U967" s="805">
        <v>1</v>
      </c>
      <c r="V967" s="805"/>
      <c r="W967" s="805"/>
      <c r="X967" s="805"/>
      <c r="Y967" s="805"/>
      <c r="Z967" s="805"/>
      <c r="AA967" s="821">
        <v>1</v>
      </c>
      <c r="AB967" s="821">
        <f>+VLOOKUP(LEFT(C967,2),$AE$2:$AF$5,2,FALSE)</f>
        <v>4.9029999999999996</v>
      </c>
      <c r="AC967" s="802"/>
      <c r="AD967" s="802"/>
      <c r="AE967" s="802"/>
      <c r="AF967" s="802"/>
      <c r="AG967" s="802"/>
      <c r="AH967" s="802"/>
      <c r="AI967" s="802"/>
      <c r="AJ967" s="802"/>
      <c r="AK967" s="802"/>
      <c r="AL967" s="802"/>
      <c r="AM967" s="802"/>
      <c r="AN967" s="802"/>
      <c r="AO967" s="802"/>
      <c r="AP967" s="802"/>
      <c r="AR967" s="802" t="str">
        <f t="shared" si="632"/>
        <v>DA</v>
      </c>
      <c r="AS967" s="802" t="str">
        <f>+RIGHT(C967,1)</f>
        <v>0</v>
      </c>
      <c r="AT967" s="802" t="str">
        <f t="shared" si="633"/>
        <v>DA+0</v>
      </c>
    </row>
    <row r="968" spans="1:46" x14ac:dyDescent="0.2">
      <c r="A968" s="815"/>
      <c r="B968" s="805"/>
      <c r="C968" s="805"/>
      <c r="D968" s="841">
        <v>384.7</v>
      </c>
      <c r="E968" s="818"/>
      <c r="F968" s="818"/>
      <c r="G968" s="818"/>
      <c r="H968" s="818"/>
      <c r="I968" s="818"/>
      <c r="J968" s="818"/>
      <c r="K968" s="818"/>
      <c r="L968" s="818"/>
      <c r="M968" s="818"/>
      <c r="N968" s="805"/>
      <c r="O968" s="805"/>
      <c r="P968" s="805"/>
      <c r="Q968" s="818"/>
      <c r="R968" s="818"/>
      <c r="S968" s="818"/>
      <c r="T968" s="805">
        <v>1</v>
      </c>
      <c r="U968" s="821"/>
      <c r="V968" s="805"/>
      <c r="W968" s="805"/>
      <c r="X968" s="805"/>
      <c r="Y968" s="805"/>
      <c r="Z968" s="805"/>
      <c r="AA968" s="805"/>
      <c r="AB968" s="821"/>
      <c r="AR968" s="802" t="str">
        <f t="shared" si="632"/>
        <v/>
      </c>
    </row>
    <row r="969" spans="1:46" x14ac:dyDescent="0.2">
      <c r="A969" s="815">
        <f>+SUBTOTAL(3,$B$13:B969)</f>
        <v>479</v>
      </c>
      <c r="B969" s="805" t="s">
        <v>857</v>
      </c>
      <c r="C969" s="805" t="s">
        <v>231</v>
      </c>
      <c r="D969" s="841"/>
      <c r="E969" s="821">
        <v>1</v>
      </c>
      <c r="F969" s="822" t="s">
        <v>2259</v>
      </c>
      <c r="G969" s="821" t="s">
        <v>1779</v>
      </c>
      <c r="H969" s="821" t="s">
        <v>1778</v>
      </c>
      <c r="I969" s="821" t="s">
        <v>439</v>
      </c>
      <c r="J969" s="821" t="s">
        <v>1779</v>
      </c>
      <c r="K969" s="821" t="s">
        <v>1778</v>
      </c>
      <c r="L969" s="821" t="s">
        <v>439</v>
      </c>
      <c r="M969" s="821">
        <v>1</v>
      </c>
      <c r="N969" s="821" t="s">
        <v>1780</v>
      </c>
      <c r="O969" s="821" t="s">
        <v>1781</v>
      </c>
      <c r="P969" s="821">
        <v>1</v>
      </c>
      <c r="Q969" s="821">
        <v>1</v>
      </c>
      <c r="R969" s="821">
        <v>1</v>
      </c>
      <c r="S969" s="821">
        <v>1</v>
      </c>
      <c r="T969" s="821"/>
      <c r="U969" s="805">
        <v>1</v>
      </c>
      <c r="V969" s="805"/>
      <c r="W969" s="805"/>
      <c r="X969" s="805"/>
      <c r="Y969" s="805"/>
      <c r="Z969" s="805"/>
      <c r="AA969" s="821">
        <v>1</v>
      </c>
      <c r="AB969" s="821">
        <f>+VLOOKUP(LEFT(C969,2),$AE$2:$AF$5,2,FALSE)</f>
        <v>4.9029999999999996</v>
      </c>
      <c r="AC969" s="802"/>
      <c r="AD969" s="802"/>
      <c r="AE969" s="802"/>
      <c r="AF969" s="802"/>
      <c r="AG969" s="802"/>
      <c r="AH969" s="802"/>
      <c r="AI969" s="802"/>
      <c r="AJ969" s="802"/>
      <c r="AK969" s="802"/>
      <c r="AL969" s="802"/>
      <c r="AM969" s="802"/>
      <c r="AN969" s="802"/>
      <c r="AO969" s="802"/>
      <c r="AP969" s="802"/>
      <c r="AR969" s="802" t="str">
        <f t="shared" si="632"/>
        <v>DA</v>
      </c>
      <c r="AS969" s="802" t="str">
        <f>+RIGHT(C969,1)</f>
        <v>0</v>
      </c>
      <c r="AT969" s="802" t="str">
        <f t="shared" si="633"/>
        <v>DA+0</v>
      </c>
    </row>
    <row r="970" spans="1:46" x14ac:dyDescent="0.2">
      <c r="A970" s="815"/>
      <c r="B970" s="805"/>
      <c r="C970" s="805"/>
      <c r="D970" s="841">
        <v>368.8</v>
      </c>
      <c r="E970" s="818"/>
      <c r="F970" s="818"/>
      <c r="G970" s="818"/>
      <c r="H970" s="818"/>
      <c r="I970" s="818"/>
      <c r="J970" s="818"/>
      <c r="K970" s="818"/>
      <c r="L970" s="818"/>
      <c r="M970" s="818"/>
      <c r="N970" s="805"/>
      <c r="O970" s="805"/>
      <c r="P970" s="805"/>
      <c r="Q970" s="818"/>
      <c r="R970" s="818"/>
      <c r="S970" s="818"/>
      <c r="T970" s="805">
        <v>1</v>
      </c>
      <c r="U970" s="821"/>
      <c r="V970" s="805"/>
      <c r="W970" s="805"/>
      <c r="X970" s="805"/>
      <c r="Y970" s="805"/>
      <c r="Z970" s="805"/>
      <c r="AA970" s="805"/>
      <c r="AB970" s="821"/>
      <c r="AR970" s="802" t="str">
        <f t="shared" si="632"/>
        <v/>
      </c>
    </row>
    <row r="971" spans="1:46" x14ac:dyDescent="0.2">
      <c r="A971" s="815">
        <f>+SUBTOTAL(3,$B$13:B971)</f>
        <v>480</v>
      </c>
      <c r="B971" s="805" t="s">
        <v>858</v>
      </c>
      <c r="C971" s="805" t="s">
        <v>231</v>
      </c>
      <c r="D971" s="841"/>
      <c r="E971" s="821">
        <v>1</v>
      </c>
      <c r="F971" s="822" t="s">
        <v>2260</v>
      </c>
      <c r="G971" s="821" t="s">
        <v>1779</v>
      </c>
      <c r="H971" s="821" t="s">
        <v>1778</v>
      </c>
      <c r="I971" s="821" t="s">
        <v>439</v>
      </c>
      <c r="J971" s="821" t="s">
        <v>1779</v>
      </c>
      <c r="K971" s="821" t="s">
        <v>1778</v>
      </c>
      <c r="L971" s="821" t="s">
        <v>439</v>
      </c>
      <c r="M971" s="821">
        <v>1</v>
      </c>
      <c r="N971" s="821" t="s">
        <v>1780</v>
      </c>
      <c r="O971" s="821" t="s">
        <v>1781</v>
      </c>
      <c r="P971" s="821">
        <v>1</v>
      </c>
      <c r="Q971" s="821">
        <v>1</v>
      </c>
      <c r="R971" s="821">
        <v>1</v>
      </c>
      <c r="S971" s="821">
        <v>1</v>
      </c>
      <c r="T971" s="821"/>
      <c r="U971" s="805">
        <v>1</v>
      </c>
      <c r="V971" s="805"/>
      <c r="W971" s="805"/>
      <c r="X971" s="805"/>
      <c r="Y971" s="805"/>
      <c r="Z971" s="805"/>
      <c r="AA971" s="821">
        <v>1</v>
      </c>
      <c r="AB971" s="821">
        <f>+VLOOKUP(LEFT(C971,2),$AE$2:$AF$5,2,FALSE)</f>
        <v>4.9029999999999996</v>
      </c>
      <c r="AC971" s="802"/>
      <c r="AD971" s="802"/>
      <c r="AE971" s="802"/>
      <c r="AF971" s="802"/>
      <c r="AG971" s="802"/>
      <c r="AH971" s="802"/>
      <c r="AI971" s="802"/>
      <c r="AJ971" s="802"/>
      <c r="AK971" s="802"/>
      <c r="AL971" s="802"/>
      <c r="AM971" s="802"/>
      <c r="AN971" s="802"/>
      <c r="AO971" s="802"/>
      <c r="AP971" s="802"/>
      <c r="AR971" s="802" t="str">
        <f t="shared" si="632"/>
        <v>DA</v>
      </c>
      <c r="AS971" s="802" t="str">
        <f>+RIGHT(C971,1)</f>
        <v>0</v>
      </c>
      <c r="AT971" s="802" t="str">
        <f t="shared" si="633"/>
        <v>DA+0</v>
      </c>
    </row>
    <row r="972" spans="1:46" x14ac:dyDescent="0.2">
      <c r="A972" s="815"/>
      <c r="B972" s="805"/>
      <c r="C972" s="805"/>
      <c r="D972" s="841">
        <v>365.5</v>
      </c>
      <c r="E972" s="818"/>
      <c r="F972" s="818"/>
      <c r="G972" s="818"/>
      <c r="H972" s="818"/>
      <c r="I972" s="818"/>
      <c r="J972" s="818"/>
      <c r="K972" s="818"/>
      <c r="L972" s="818"/>
      <c r="M972" s="818"/>
      <c r="N972" s="805"/>
      <c r="O972" s="805"/>
      <c r="P972" s="805"/>
      <c r="Q972" s="818"/>
      <c r="R972" s="818"/>
      <c r="S972" s="818"/>
      <c r="T972" s="805">
        <v>1</v>
      </c>
      <c r="U972" s="821"/>
      <c r="V972" s="805"/>
      <c r="W972" s="805"/>
      <c r="X972" s="805"/>
      <c r="Y972" s="805"/>
      <c r="Z972" s="805"/>
      <c r="AA972" s="805"/>
      <c r="AB972" s="821"/>
      <c r="AR972" s="802" t="str">
        <f t="shared" si="632"/>
        <v/>
      </c>
    </row>
    <row r="973" spans="1:46" x14ac:dyDescent="0.2">
      <c r="A973" s="815">
        <f>+SUBTOTAL(3,$B$13:B973)</f>
        <v>481</v>
      </c>
      <c r="B973" s="805" t="s">
        <v>859</v>
      </c>
      <c r="C973" s="805" t="s">
        <v>231</v>
      </c>
      <c r="D973" s="841"/>
      <c r="E973" s="821">
        <v>1</v>
      </c>
      <c r="F973" s="822" t="s">
        <v>2261</v>
      </c>
      <c r="G973" s="821" t="s">
        <v>1779</v>
      </c>
      <c r="H973" s="821" t="s">
        <v>1778</v>
      </c>
      <c r="I973" s="821" t="s">
        <v>439</v>
      </c>
      <c r="J973" s="821" t="s">
        <v>1779</v>
      </c>
      <c r="K973" s="821" t="s">
        <v>1778</v>
      </c>
      <c r="L973" s="821" t="s">
        <v>439</v>
      </c>
      <c r="M973" s="821">
        <v>1</v>
      </c>
      <c r="N973" s="821" t="s">
        <v>1780</v>
      </c>
      <c r="O973" s="821" t="s">
        <v>1781</v>
      </c>
      <c r="P973" s="821">
        <v>1</v>
      </c>
      <c r="Q973" s="821">
        <v>1</v>
      </c>
      <c r="R973" s="821">
        <v>1</v>
      </c>
      <c r="S973" s="821">
        <v>1</v>
      </c>
      <c r="T973" s="821"/>
      <c r="U973" s="805">
        <v>1</v>
      </c>
      <c r="V973" s="805"/>
      <c r="W973" s="805"/>
      <c r="X973" s="805"/>
      <c r="Y973" s="805"/>
      <c r="Z973" s="805"/>
      <c r="AA973" s="821">
        <v>1</v>
      </c>
      <c r="AB973" s="821">
        <f>+VLOOKUP(LEFT(C973,2),$AE$2:$AF$5,2,FALSE)</f>
        <v>4.9029999999999996</v>
      </c>
      <c r="AC973" s="802"/>
      <c r="AD973" s="802"/>
      <c r="AE973" s="802"/>
      <c r="AF973" s="802"/>
      <c r="AG973" s="802"/>
      <c r="AH973" s="802"/>
      <c r="AI973" s="802"/>
      <c r="AJ973" s="802"/>
      <c r="AK973" s="802"/>
      <c r="AL973" s="802"/>
      <c r="AM973" s="802"/>
      <c r="AN973" s="802"/>
      <c r="AO973" s="802"/>
      <c r="AP973" s="802"/>
      <c r="AR973" s="802" t="str">
        <f t="shared" ref="AR973:AR981" si="634">+LEFT(C973,2)</f>
        <v>DA</v>
      </c>
      <c r="AS973" s="802" t="str">
        <f>+RIGHT(C973,1)</f>
        <v>0</v>
      </c>
      <c r="AT973" s="802" t="str">
        <f t="shared" si="633"/>
        <v>DA+0</v>
      </c>
    </row>
    <row r="974" spans="1:46" x14ac:dyDescent="0.2">
      <c r="A974" s="815"/>
      <c r="B974" s="805"/>
      <c r="C974" s="805"/>
      <c r="D974" s="841">
        <v>392.4</v>
      </c>
      <c r="E974" s="818"/>
      <c r="F974" s="818"/>
      <c r="G974" s="818"/>
      <c r="H974" s="818"/>
      <c r="I974" s="818"/>
      <c r="J974" s="818"/>
      <c r="K974" s="818"/>
      <c r="L974" s="818"/>
      <c r="M974" s="818"/>
      <c r="N974" s="805"/>
      <c r="O974" s="805"/>
      <c r="P974" s="805"/>
      <c r="Q974" s="818"/>
      <c r="R974" s="818"/>
      <c r="S974" s="818"/>
      <c r="T974" s="805">
        <v>1</v>
      </c>
      <c r="U974" s="821"/>
      <c r="V974" s="805"/>
      <c r="W974" s="805"/>
      <c r="X974" s="805"/>
      <c r="Y974" s="805"/>
      <c r="Z974" s="805"/>
      <c r="AA974" s="805"/>
      <c r="AB974" s="821"/>
      <c r="AR974" s="802" t="str">
        <f t="shared" si="634"/>
        <v/>
      </c>
    </row>
    <row r="975" spans="1:46" x14ac:dyDescent="0.2">
      <c r="A975" s="815">
        <f>+SUBTOTAL(3,$B$13:B975)</f>
        <v>482</v>
      </c>
      <c r="B975" s="805" t="s">
        <v>860</v>
      </c>
      <c r="C975" s="805" t="s">
        <v>231</v>
      </c>
      <c r="D975" s="841"/>
      <c r="E975" s="821">
        <v>1</v>
      </c>
      <c r="F975" s="822" t="s">
        <v>2262</v>
      </c>
      <c r="G975" s="821" t="s">
        <v>1779</v>
      </c>
      <c r="H975" s="821" t="s">
        <v>1778</v>
      </c>
      <c r="I975" s="821" t="s">
        <v>439</v>
      </c>
      <c r="J975" s="821" t="s">
        <v>1779</v>
      </c>
      <c r="K975" s="821" t="s">
        <v>1778</v>
      </c>
      <c r="L975" s="821" t="s">
        <v>439</v>
      </c>
      <c r="M975" s="821">
        <v>1</v>
      </c>
      <c r="N975" s="821" t="s">
        <v>1780</v>
      </c>
      <c r="O975" s="821" t="s">
        <v>1781</v>
      </c>
      <c r="P975" s="821">
        <v>1</v>
      </c>
      <c r="Q975" s="821">
        <v>1</v>
      </c>
      <c r="R975" s="821">
        <v>1</v>
      </c>
      <c r="S975" s="821">
        <v>1</v>
      </c>
      <c r="T975" s="821"/>
      <c r="U975" s="805">
        <v>1</v>
      </c>
      <c r="V975" s="805"/>
      <c r="W975" s="805"/>
      <c r="X975" s="805"/>
      <c r="Y975" s="805"/>
      <c r="Z975" s="805"/>
      <c r="AA975" s="821">
        <v>1</v>
      </c>
      <c r="AB975" s="821">
        <f>+VLOOKUP(LEFT(C975,2),$AE$2:$AF$5,2,FALSE)</f>
        <v>4.9029999999999996</v>
      </c>
      <c r="AC975" s="802"/>
      <c r="AD975" s="802"/>
      <c r="AE975" s="802"/>
      <c r="AF975" s="802"/>
      <c r="AG975" s="802"/>
      <c r="AH975" s="802"/>
      <c r="AI975" s="802"/>
      <c r="AJ975" s="802"/>
      <c r="AK975" s="802"/>
      <c r="AL975" s="802"/>
      <c r="AM975" s="802"/>
      <c r="AN975" s="802"/>
      <c r="AO975" s="802"/>
      <c r="AP975" s="802"/>
      <c r="AR975" s="802" t="str">
        <f t="shared" si="634"/>
        <v>DA</v>
      </c>
      <c r="AS975" s="802" t="str">
        <f>+RIGHT(C975,1)</f>
        <v>0</v>
      </c>
      <c r="AT975" s="802" t="str">
        <f t="shared" ref="AT975:AT981" si="635">+CONCATENATE(AR975,"+",AS975)</f>
        <v>DA+0</v>
      </c>
    </row>
    <row r="976" spans="1:46" x14ac:dyDescent="0.2">
      <c r="A976" s="815"/>
      <c r="B976" s="805"/>
      <c r="C976" s="805"/>
      <c r="D976" s="841">
        <v>374.9</v>
      </c>
      <c r="E976" s="818"/>
      <c r="F976" s="818"/>
      <c r="G976" s="818"/>
      <c r="H976" s="818"/>
      <c r="I976" s="818"/>
      <c r="J976" s="818"/>
      <c r="K976" s="818"/>
      <c r="L976" s="818"/>
      <c r="M976" s="818"/>
      <c r="N976" s="805"/>
      <c r="O976" s="805"/>
      <c r="P976" s="805"/>
      <c r="Q976" s="818"/>
      <c r="R976" s="818"/>
      <c r="S976" s="818"/>
      <c r="T976" s="805">
        <v>1</v>
      </c>
      <c r="U976" s="821"/>
      <c r="V976" s="805"/>
      <c r="W976" s="805"/>
      <c r="X976" s="805"/>
      <c r="Y976" s="805"/>
      <c r="Z976" s="805"/>
      <c r="AA976" s="805"/>
      <c r="AB976" s="821"/>
      <c r="AR976" s="802" t="str">
        <f t="shared" si="634"/>
        <v/>
      </c>
    </row>
    <row r="977" spans="1:46" x14ac:dyDescent="0.2">
      <c r="A977" s="815">
        <f>+SUBTOTAL(3,$B$13:B977)</f>
        <v>483</v>
      </c>
      <c r="B977" s="805" t="s">
        <v>861</v>
      </c>
      <c r="C977" s="805" t="s">
        <v>20</v>
      </c>
      <c r="D977" s="841"/>
      <c r="E977" s="821">
        <v>1</v>
      </c>
      <c r="F977" s="822" t="s">
        <v>2263</v>
      </c>
      <c r="G977" s="821" t="s">
        <v>1779</v>
      </c>
      <c r="H977" s="821" t="s">
        <v>1778</v>
      </c>
      <c r="I977" s="821" t="s">
        <v>439</v>
      </c>
      <c r="J977" s="821" t="s">
        <v>1779</v>
      </c>
      <c r="K977" s="821" t="s">
        <v>1778</v>
      </c>
      <c r="L977" s="821" t="s">
        <v>439</v>
      </c>
      <c r="M977" s="821">
        <v>1</v>
      </c>
      <c r="N977" s="821" t="s">
        <v>1780</v>
      </c>
      <c r="O977" s="821" t="s">
        <v>1781</v>
      </c>
      <c r="P977" s="821">
        <v>1</v>
      </c>
      <c r="Q977" s="821">
        <v>1</v>
      </c>
      <c r="R977" s="821">
        <v>1</v>
      </c>
      <c r="S977" s="821">
        <v>1</v>
      </c>
      <c r="T977" s="821"/>
      <c r="U977" s="805">
        <v>1</v>
      </c>
      <c r="V977" s="805"/>
      <c r="W977" s="805"/>
      <c r="X977" s="805"/>
      <c r="Y977" s="805"/>
      <c r="Z977" s="805"/>
      <c r="AA977" s="821">
        <v>1</v>
      </c>
      <c r="AB977" s="821">
        <f>+VLOOKUP(LEFT(C977,2),$AE$2:$AF$5,2,FALSE)</f>
        <v>4.9029999999999996</v>
      </c>
      <c r="AC977" s="802"/>
      <c r="AD977" s="802"/>
      <c r="AE977" s="802"/>
      <c r="AF977" s="802"/>
      <c r="AG977" s="802"/>
      <c r="AH977" s="802"/>
      <c r="AI977" s="802"/>
      <c r="AJ977" s="802"/>
      <c r="AK977" s="802"/>
      <c r="AL977" s="802"/>
      <c r="AM977" s="802"/>
      <c r="AN977" s="802"/>
      <c r="AO977" s="802"/>
      <c r="AP977" s="802"/>
      <c r="AR977" s="802" t="str">
        <f t="shared" si="634"/>
        <v>DA</v>
      </c>
      <c r="AS977" s="802" t="str">
        <f>+RIGHT(C977,1)</f>
        <v>3</v>
      </c>
      <c r="AT977" s="802" t="str">
        <f t="shared" si="635"/>
        <v>DA+3</v>
      </c>
    </row>
    <row r="978" spans="1:46" x14ac:dyDescent="0.2">
      <c r="A978" s="815"/>
      <c r="B978" s="805"/>
      <c r="C978" s="805"/>
      <c r="D978" s="841">
        <v>379.5</v>
      </c>
      <c r="E978" s="818"/>
      <c r="F978" s="818"/>
      <c r="G978" s="818"/>
      <c r="H978" s="818"/>
      <c r="I978" s="818"/>
      <c r="J978" s="818"/>
      <c r="K978" s="818"/>
      <c r="L978" s="818"/>
      <c r="M978" s="818"/>
      <c r="N978" s="805"/>
      <c r="O978" s="805"/>
      <c r="P978" s="805"/>
      <c r="Q978" s="818"/>
      <c r="R978" s="818"/>
      <c r="S978" s="818"/>
      <c r="T978" s="805">
        <v>1</v>
      </c>
      <c r="U978" s="821"/>
      <c r="V978" s="805"/>
      <c r="W978" s="805"/>
      <c r="X978" s="805"/>
      <c r="Y978" s="805"/>
      <c r="Z978" s="805"/>
      <c r="AA978" s="805"/>
      <c r="AB978" s="821"/>
      <c r="AR978" s="802" t="str">
        <f t="shared" si="634"/>
        <v/>
      </c>
    </row>
    <row r="979" spans="1:46" x14ac:dyDescent="0.2">
      <c r="A979" s="815">
        <f>+SUBTOTAL(3,$B$13:B979)</f>
        <v>484</v>
      </c>
      <c r="B979" s="805" t="s">
        <v>862</v>
      </c>
      <c r="C979" s="805" t="s">
        <v>231</v>
      </c>
      <c r="D979" s="841"/>
      <c r="E979" s="821">
        <v>1</v>
      </c>
      <c r="F979" s="822" t="s">
        <v>2264</v>
      </c>
      <c r="G979" s="821" t="s">
        <v>1779</v>
      </c>
      <c r="H979" s="821" t="s">
        <v>1778</v>
      </c>
      <c r="I979" s="821" t="s">
        <v>439</v>
      </c>
      <c r="J979" s="821" t="s">
        <v>1779</v>
      </c>
      <c r="K979" s="821" t="s">
        <v>1778</v>
      </c>
      <c r="L979" s="821" t="s">
        <v>439</v>
      </c>
      <c r="M979" s="821">
        <v>1</v>
      </c>
      <c r="N979" s="821" t="s">
        <v>1780</v>
      </c>
      <c r="O979" s="821" t="s">
        <v>1781</v>
      </c>
      <c r="P979" s="821">
        <v>1</v>
      </c>
      <c r="Q979" s="821">
        <v>1</v>
      </c>
      <c r="R979" s="821">
        <v>1</v>
      </c>
      <c r="S979" s="821">
        <v>1</v>
      </c>
      <c r="T979" s="821"/>
      <c r="U979" s="805">
        <v>1</v>
      </c>
      <c r="V979" s="805"/>
      <c r="W979" s="805"/>
      <c r="X979" s="805"/>
      <c r="Y979" s="805"/>
      <c r="Z979" s="805"/>
      <c r="AA979" s="821">
        <v>1</v>
      </c>
      <c r="AB979" s="821">
        <f>+VLOOKUP(LEFT(C979,2),$AE$2:$AF$5,2,FALSE)</f>
        <v>4.9029999999999996</v>
      </c>
      <c r="AC979" s="802"/>
      <c r="AD979" s="802"/>
      <c r="AE979" s="802"/>
      <c r="AF979" s="802"/>
      <c r="AG979" s="802"/>
      <c r="AH979" s="802"/>
      <c r="AI979" s="802"/>
      <c r="AJ979" s="802"/>
      <c r="AK979" s="802"/>
      <c r="AL979" s="802"/>
      <c r="AM979" s="802"/>
      <c r="AN979" s="802"/>
      <c r="AO979" s="802"/>
      <c r="AP979" s="802"/>
      <c r="AR979" s="802" t="str">
        <f t="shared" si="634"/>
        <v>DA</v>
      </c>
      <c r="AS979" s="802" t="str">
        <f>+RIGHT(C979,1)</f>
        <v>0</v>
      </c>
      <c r="AT979" s="802" t="str">
        <f t="shared" si="635"/>
        <v>DA+0</v>
      </c>
    </row>
    <row r="980" spans="1:46" x14ac:dyDescent="0.2">
      <c r="A980" s="815"/>
      <c r="B980" s="805"/>
      <c r="C980" s="805"/>
      <c r="D980" s="841">
        <v>378.9</v>
      </c>
      <c r="E980" s="818"/>
      <c r="F980" s="818"/>
      <c r="G980" s="818"/>
      <c r="H980" s="818"/>
      <c r="I980" s="818"/>
      <c r="J980" s="818"/>
      <c r="K980" s="818"/>
      <c r="L980" s="818"/>
      <c r="M980" s="818"/>
      <c r="N980" s="805"/>
      <c r="O980" s="805"/>
      <c r="P980" s="805"/>
      <c r="Q980" s="818"/>
      <c r="R980" s="818"/>
      <c r="S980" s="818"/>
      <c r="T980" s="805">
        <v>1</v>
      </c>
      <c r="U980" s="805"/>
      <c r="V980" s="805"/>
      <c r="W980" s="805"/>
      <c r="X980" s="805"/>
      <c r="Y980" s="805"/>
      <c r="Z980" s="805"/>
      <c r="AA980" s="805"/>
      <c r="AB980" s="818"/>
      <c r="AR980" s="802" t="str">
        <f t="shared" si="634"/>
        <v/>
      </c>
    </row>
    <row r="981" spans="1:46" x14ac:dyDescent="0.2">
      <c r="A981" s="815">
        <f>+SUBTOTAL(3,$B$13:B981)</f>
        <v>485</v>
      </c>
      <c r="B981" s="805" t="s">
        <v>863</v>
      </c>
      <c r="C981" s="805" t="s">
        <v>245</v>
      </c>
      <c r="D981" s="851"/>
      <c r="E981" s="821">
        <v>1</v>
      </c>
      <c r="F981" s="822" t="s">
        <v>2265</v>
      </c>
      <c r="G981" s="821" t="s">
        <v>1779</v>
      </c>
      <c r="H981" s="821" t="s">
        <v>1778</v>
      </c>
      <c r="I981" s="821" t="s">
        <v>439</v>
      </c>
      <c r="J981" s="821" t="s">
        <v>1779</v>
      </c>
      <c r="K981" s="821" t="s">
        <v>1778</v>
      </c>
      <c r="L981" s="821" t="s">
        <v>439</v>
      </c>
      <c r="M981" s="821">
        <v>1</v>
      </c>
      <c r="N981" s="821" t="s">
        <v>1780</v>
      </c>
      <c r="O981" s="821" t="s">
        <v>1781</v>
      </c>
      <c r="P981" s="821">
        <v>1</v>
      </c>
      <c r="Q981" s="821">
        <v>1</v>
      </c>
      <c r="R981" s="821">
        <v>1</v>
      </c>
      <c r="S981" s="818"/>
      <c r="T981" s="805"/>
      <c r="U981" s="805"/>
      <c r="V981" s="805"/>
      <c r="W981" s="805"/>
      <c r="X981" s="805"/>
      <c r="Y981" s="805"/>
      <c r="Z981" s="805"/>
      <c r="AA981" s="818"/>
      <c r="AB981" s="818"/>
      <c r="AR981" s="802" t="str">
        <f t="shared" si="634"/>
        <v>DB</v>
      </c>
      <c r="AS981" s="802" t="str">
        <f>+RIGHT(C981,1)</f>
        <v>0</v>
      </c>
      <c r="AT981" s="802" t="str">
        <f t="shared" si="635"/>
        <v>DB+0</v>
      </c>
    </row>
    <row r="982" spans="1:46" x14ac:dyDescent="0.2">
      <c r="A982" s="1035" t="s">
        <v>1757</v>
      </c>
      <c r="B982" s="1035"/>
      <c r="C982" s="1035"/>
      <c r="D982" s="1035"/>
      <c r="E982" s="800">
        <f>+SUM(E11:E981)</f>
        <v>485</v>
      </c>
      <c r="F982" s="800">
        <f>+COUNTA(F11:F981)</f>
        <v>485</v>
      </c>
      <c r="G982" s="800"/>
      <c r="H982" s="800"/>
      <c r="I982" s="800"/>
      <c r="J982" s="800"/>
      <c r="K982" s="800"/>
      <c r="L982" s="800"/>
      <c r="M982" s="800">
        <f>+SUM(M11:M981)</f>
        <v>485</v>
      </c>
      <c r="N982" s="800"/>
      <c r="O982" s="800"/>
      <c r="P982" s="800"/>
      <c r="Q982" s="800">
        <f t="shared" ref="Q982:AB982" si="636">+SUM(Q11:Q981)</f>
        <v>485</v>
      </c>
      <c r="R982" s="800">
        <f t="shared" si="636"/>
        <v>485</v>
      </c>
      <c r="S982" s="800">
        <f t="shared" si="636"/>
        <v>397</v>
      </c>
      <c r="T982" s="800">
        <f t="shared" si="636"/>
        <v>246</v>
      </c>
      <c r="U982" s="800">
        <f t="shared" si="636"/>
        <v>164</v>
      </c>
      <c r="V982" s="800">
        <f t="shared" si="636"/>
        <v>7157</v>
      </c>
      <c r="W982" s="800"/>
      <c r="X982" s="800"/>
      <c r="Y982" s="800">
        <f t="shared" si="636"/>
        <v>0</v>
      </c>
      <c r="Z982" s="800">
        <f t="shared" si="636"/>
        <v>7157</v>
      </c>
      <c r="AA982" s="800">
        <f t="shared" si="636"/>
        <v>173</v>
      </c>
      <c r="AB982" s="800">
        <f t="shared" si="636"/>
        <v>932.15100000000177</v>
      </c>
      <c r="AC982" s="809"/>
      <c r="AD982" s="809"/>
      <c r="AE982" s="809"/>
      <c r="AF982" s="809"/>
      <c r="AG982" s="809"/>
      <c r="AH982" s="809"/>
      <c r="AI982" s="809"/>
      <c r="AJ982" s="809"/>
      <c r="AK982" s="809"/>
      <c r="AL982" s="809"/>
      <c r="AM982" s="809"/>
      <c r="AN982" s="809"/>
      <c r="AO982" s="809"/>
      <c r="AP982" s="809"/>
    </row>
  </sheetData>
  <autoFilter ref="A9:AT982" xr:uid="{B47FB347-1337-41D2-91A4-E54F6B8242A5}">
    <filterColumn colId="6" showButton="0"/>
    <filterColumn colId="7" showButton="0"/>
    <filterColumn colId="9" showButton="0"/>
    <filterColumn colId="10" showButton="0"/>
    <filterColumn colId="21" showButton="0"/>
    <filterColumn colId="22" showButton="0"/>
    <filterColumn colId="23" showButton="0"/>
    <filterColumn colId="24" showButton="0"/>
  </autoFilter>
  <mergeCells count="30">
    <mergeCell ref="AQ8:AQ9"/>
    <mergeCell ref="AR8:AR9"/>
    <mergeCell ref="AS8:AS9"/>
    <mergeCell ref="AT8:AT9"/>
    <mergeCell ref="V9:Z9"/>
    <mergeCell ref="A982:D982"/>
    <mergeCell ref="G8:I9"/>
    <mergeCell ref="J8:L9"/>
    <mergeCell ref="M8:M9"/>
    <mergeCell ref="N8:N10"/>
    <mergeCell ref="A8:A10"/>
    <mergeCell ref="B8:B10"/>
    <mergeCell ref="C8:C10"/>
    <mergeCell ref="D8:D9"/>
    <mergeCell ref="AI2:AI5"/>
    <mergeCell ref="A6:D6"/>
    <mergeCell ref="G6:L6"/>
    <mergeCell ref="N6:P6"/>
    <mergeCell ref="E7:E9"/>
    <mergeCell ref="F7:F9"/>
    <mergeCell ref="G7:M7"/>
    <mergeCell ref="N7:P7"/>
    <mergeCell ref="Q7:Q9"/>
    <mergeCell ref="O8:O10"/>
    <mergeCell ref="P8:P10"/>
    <mergeCell ref="R7:R9"/>
    <mergeCell ref="S7:S9"/>
    <mergeCell ref="T7:AB8"/>
    <mergeCell ref="AC7:AI8"/>
    <mergeCell ref="AE9:AG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2"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B146" zoomScale="84" zoomScaleNormal="90" workbookViewId="0">
      <selection activeCell="AL156" sqref="AL156:AN15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1258</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053" t="s">
        <v>911</v>
      </c>
      <c r="D3" s="1054"/>
      <c r="E3" s="1054"/>
      <c r="F3" s="1054"/>
      <c r="G3" s="1054"/>
      <c r="H3" s="1054"/>
      <c r="I3" s="1054"/>
      <c r="J3" s="1054"/>
      <c r="K3" s="1054"/>
      <c r="L3" s="1054"/>
      <c r="M3" s="1054"/>
      <c r="N3" s="1054"/>
      <c r="O3" s="1054"/>
      <c r="P3" s="1054"/>
      <c r="Q3" s="1054"/>
      <c r="R3" s="1055"/>
      <c r="S3" s="1059" t="s">
        <v>398</v>
      </c>
      <c r="T3" s="1060"/>
      <c r="U3" s="1060"/>
      <c r="V3" s="1060"/>
      <c r="W3" s="1060"/>
      <c r="X3" s="1060"/>
      <c r="Y3" s="1060"/>
      <c r="Z3" s="1061"/>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056">
        <f ca="1">+TODAY()</f>
        <v>46097</v>
      </c>
      <c r="J4" s="1057"/>
      <c r="K4" s="1057"/>
      <c r="L4" s="1057"/>
      <c r="M4" s="1057"/>
      <c r="N4" s="1057"/>
      <c r="O4" s="1057"/>
      <c r="P4" s="1057"/>
      <c r="Q4" s="1057"/>
      <c r="R4" s="1058"/>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47" t="s">
        <v>301</v>
      </c>
      <c r="D5" s="1049"/>
      <c r="E5" s="1047" t="s">
        <v>37</v>
      </c>
      <c r="F5" s="1048"/>
      <c r="G5" s="1048"/>
      <c r="H5" s="1049"/>
      <c r="I5" s="1047" t="s">
        <v>400</v>
      </c>
      <c r="J5" s="1049"/>
      <c r="K5" s="1047" t="s">
        <v>401</v>
      </c>
      <c r="L5" s="1049"/>
      <c r="M5" s="1047" t="s">
        <v>402</v>
      </c>
      <c r="N5" s="1048"/>
      <c r="O5" s="1049"/>
      <c r="P5" s="1047" t="s">
        <v>16</v>
      </c>
      <c r="Q5" s="1049"/>
      <c r="R5" s="788" t="s">
        <v>124</v>
      </c>
      <c r="T5" s="13"/>
      <c r="U5" s="13"/>
      <c r="W5" s="1047" t="s">
        <v>403</v>
      </c>
      <c r="X5" s="1048"/>
      <c r="Y5" s="1048"/>
      <c r="Z5" s="1049"/>
      <c r="AC5" s="149"/>
      <c r="AD5" s="149"/>
      <c r="AE5" s="149"/>
      <c r="AF5" s="149"/>
      <c r="AG5" s="149"/>
      <c r="AH5" s="149"/>
      <c r="AI5" s="149"/>
      <c r="AJ5" s="149"/>
      <c r="AK5" s="149"/>
      <c r="AL5" s="149"/>
      <c r="AM5" s="149"/>
      <c r="AN5" s="149"/>
      <c r="AO5" s="149"/>
      <c r="AP5" s="149"/>
      <c r="AQ5" s="149"/>
      <c r="AR5" s="154"/>
      <c r="AS5" s="155"/>
      <c r="AT5" s="18"/>
      <c r="AV5" s="1046" t="s">
        <v>404</v>
      </c>
      <c r="AW5" s="1046"/>
      <c r="AX5" s="1046"/>
      <c r="AY5" s="1046"/>
      <c r="AZ5" s="1046"/>
      <c r="BA5" s="1046"/>
      <c r="BB5" s="1046"/>
      <c r="BC5" s="1046"/>
      <c r="BD5" s="1046"/>
      <c r="BE5" s="1046"/>
    </row>
    <row r="6" spans="1:63" s="15" customFormat="1" ht="15.75" customHeight="1" x14ac:dyDescent="0.25">
      <c r="A6" s="16"/>
      <c r="B6" s="17"/>
      <c r="C6" s="1047">
        <v>1</v>
      </c>
      <c r="D6" s="1049"/>
      <c r="E6" s="1047" t="s">
        <v>10</v>
      </c>
      <c r="F6" s="1048"/>
      <c r="G6" s="1048"/>
      <c r="H6" s="1049"/>
      <c r="I6" s="1047" t="s">
        <v>405</v>
      </c>
      <c r="J6" s="1049"/>
      <c r="K6" s="1047">
        <v>485</v>
      </c>
      <c r="L6" s="1049"/>
      <c r="M6" s="1047">
        <f>BA18</f>
        <v>485</v>
      </c>
      <c r="N6" s="1048"/>
      <c r="O6" s="1049"/>
      <c r="P6" s="1050">
        <f>K6-M6</f>
        <v>0</v>
      </c>
      <c r="Q6" s="1052"/>
      <c r="R6" s="789">
        <f>BB18</f>
        <v>0</v>
      </c>
      <c r="U6" s="13"/>
      <c r="W6" s="1047" t="s">
        <v>406</v>
      </c>
      <c r="X6" s="1048"/>
      <c r="Y6" s="1048"/>
      <c r="Z6" s="1049"/>
      <c r="AC6" s="149"/>
      <c r="AD6" s="149"/>
      <c r="AE6" s="149"/>
      <c r="AF6" s="149"/>
      <c r="AG6" s="149"/>
      <c r="AH6" s="149"/>
      <c r="AI6" s="149"/>
      <c r="AJ6" s="149"/>
      <c r="AK6" s="149"/>
      <c r="AL6" s="149"/>
      <c r="AM6" s="149"/>
      <c r="AN6" s="149"/>
      <c r="AO6" s="149"/>
      <c r="AP6" s="156"/>
      <c r="AQ6" s="156"/>
      <c r="AR6" s="157"/>
      <c r="AS6" s="155"/>
      <c r="AT6" s="18"/>
      <c r="AV6" s="624"/>
      <c r="AW6" s="624"/>
      <c r="AX6" s="624"/>
      <c r="AY6" s="624"/>
      <c r="AZ6" s="624"/>
      <c r="BA6" s="624"/>
      <c r="BB6" s="624"/>
      <c r="BC6" s="624"/>
      <c r="BD6" s="625"/>
    </row>
    <row r="7" spans="1:63" s="15" customFormat="1" ht="15.75" customHeight="1" x14ac:dyDescent="0.25">
      <c r="A7" s="16"/>
      <c r="B7" s="17"/>
      <c r="C7" s="1047">
        <v>2</v>
      </c>
      <c r="D7" s="1049"/>
      <c r="E7" s="1050" t="s">
        <v>121</v>
      </c>
      <c r="F7" s="1051"/>
      <c r="G7" s="1051"/>
      <c r="H7" s="1052"/>
      <c r="I7" s="1047" t="s">
        <v>405</v>
      </c>
      <c r="J7" s="1049"/>
      <c r="K7" s="1050">
        <v>485</v>
      </c>
      <c r="L7" s="1052"/>
      <c r="M7" s="1047">
        <f>BC18</f>
        <v>485</v>
      </c>
      <c r="N7" s="1048"/>
      <c r="O7" s="1049"/>
      <c r="P7" s="1050">
        <f t="shared" ref="P7:P11" si="0">K7-M7</f>
        <v>0</v>
      </c>
      <c r="Q7" s="1052"/>
      <c r="R7" s="790">
        <v>0</v>
      </c>
      <c r="U7" s="20"/>
      <c r="W7" s="1047" t="s">
        <v>407</v>
      </c>
      <c r="X7" s="1048"/>
      <c r="Y7" s="1048"/>
      <c r="Z7" s="1049"/>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47">
        <v>3</v>
      </c>
      <c r="D8" s="1049"/>
      <c r="E8" s="1047" t="s">
        <v>409</v>
      </c>
      <c r="F8" s="1048"/>
      <c r="G8" s="1048"/>
      <c r="H8" s="1049"/>
      <c r="I8" s="1047" t="s">
        <v>405</v>
      </c>
      <c r="J8" s="1049"/>
      <c r="K8" s="1047">
        <v>485</v>
      </c>
      <c r="L8" s="1049"/>
      <c r="M8" s="1047">
        <f>BD18</f>
        <v>469</v>
      </c>
      <c r="N8" s="1048"/>
      <c r="O8" s="1049"/>
      <c r="P8" s="1050">
        <f>K8-M8</f>
        <v>16</v>
      </c>
      <c r="Q8" s="1052"/>
      <c r="R8" s="790">
        <v>3</v>
      </c>
      <c r="U8" s="498"/>
      <c r="W8" s="1047" t="s">
        <v>410</v>
      </c>
      <c r="X8" s="1048"/>
      <c r="Y8" s="1048"/>
      <c r="Z8" s="1049"/>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47">
        <v>4</v>
      </c>
      <c r="D9" s="1049"/>
      <c r="E9" s="1050" t="s">
        <v>1370</v>
      </c>
      <c r="F9" s="1051"/>
      <c r="G9" s="1051"/>
      <c r="H9" s="1052"/>
      <c r="I9" s="1047" t="s">
        <v>405</v>
      </c>
      <c r="J9" s="1049"/>
      <c r="K9" s="1050">
        <v>485</v>
      </c>
      <c r="L9" s="1052"/>
      <c r="M9" s="1047">
        <f>BE18</f>
        <v>386</v>
      </c>
      <c r="N9" s="1048"/>
      <c r="O9" s="1049"/>
      <c r="P9" s="1050">
        <f>K9-M9</f>
        <v>99</v>
      </c>
      <c r="Q9" s="1052"/>
      <c r="R9" s="790">
        <v>0</v>
      </c>
      <c r="U9" s="20"/>
      <c r="W9" s="1047" t="s">
        <v>413</v>
      </c>
      <c r="X9" s="1048"/>
      <c r="Y9" s="1048"/>
      <c r="Z9" s="1049"/>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47">
        <v>5</v>
      </c>
      <c r="D10" s="1049"/>
      <c r="E10" s="1047" t="s">
        <v>411</v>
      </c>
      <c r="F10" s="1048"/>
      <c r="G10" s="1048"/>
      <c r="H10" s="1049"/>
      <c r="I10" s="1047" t="s">
        <v>412</v>
      </c>
      <c r="J10" s="1049"/>
      <c r="K10" s="1062">
        <v>191.36</v>
      </c>
      <c r="L10" s="1063"/>
      <c r="M10" s="1064">
        <f>(BK18/1000)+BJ18/1000+33.766</f>
        <v>117.71352999999999</v>
      </c>
      <c r="N10" s="1065"/>
      <c r="O10" s="1066"/>
      <c r="P10" s="1067">
        <f t="shared" si="0"/>
        <v>73.646470000000022</v>
      </c>
      <c r="Q10" s="1068"/>
      <c r="R10" s="791">
        <v>11</v>
      </c>
      <c r="S10" s="774"/>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47">
        <v>6</v>
      </c>
      <c r="D11" s="1049"/>
      <c r="E11" s="1047" t="s">
        <v>415</v>
      </c>
      <c r="F11" s="1048"/>
      <c r="G11" s="1048"/>
      <c r="H11" s="1049"/>
      <c r="I11" s="1047" t="s">
        <v>412</v>
      </c>
      <c r="J11" s="1049"/>
      <c r="K11" s="1062">
        <v>191.36</v>
      </c>
      <c r="L11" s="1063"/>
      <c r="M11" s="1064">
        <f>BK18/1000+33.766</f>
        <v>117.71352999999999</v>
      </c>
      <c r="N11" s="1065"/>
      <c r="O11" s="1066"/>
      <c r="P11" s="1067">
        <f t="shared" si="0"/>
        <v>73.646470000000022</v>
      </c>
      <c r="Q11" s="1068"/>
      <c r="R11" s="792">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47" t="s">
        <v>905</v>
      </c>
      <c r="X12" s="1048"/>
      <c r="Y12" s="1048"/>
      <c r="Z12" s="1049"/>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89" t="s">
        <v>906</v>
      </c>
      <c r="X13" s="1089"/>
      <c r="Y13" s="1089"/>
      <c r="Z13" s="1089"/>
      <c r="AA13" s="162"/>
      <c r="AB13" s="1083"/>
      <c r="AC13" s="1083"/>
      <c r="AD13" s="1083"/>
      <c r="AE13" s="1083"/>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1185</v>
      </c>
      <c r="F14" s="153"/>
      <c r="G14" s="164"/>
      <c r="H14" s="153"/>
      <c r="J14" s="23"/>
      <c r="K14" s="153"/>
      <c r="L14" s="23" t="s">
        <v>419</v>
      </c>
      <c r="M14" s="147"/>
      <c r="N14" s="153"/>
      <c r="P14" s="142" t="s">
        <v>420</v>
      </c>
      <c r="R14" s="24"/>
      <c r="T14" s="13"/>
      <c r="U14" s="13"/>
      <c r="V14" s="147"/>
      <c r="W14" s="1047" t="s">
        <v>421</v>
      </c>
      <c r="X14" s="1048"/>
      <c r="Y14" s="1048"/>
      <c r="Z14" s="1049"/>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1184</v>
      </c>
      <c r="F15" s="153"/>
      <c r="G15" s="164"/>
      <c r="H15" s="153"/>
      <c r="I15" s="153"/>
      <c r="J15" s="23"/>
      <c r="K15" s="153"/>
      <c r="M15" s="147"/>
      <c r="N15" s="153"/>
      <c r="P15" s="142"/>
      <c r="R15" s="24"/>
      <c r="T15" s="13"/>
      <c r="U15" s="26"/>
      <c r="W15" s="1047" t="s">
        <v>422</v>
      </c>
      <c r="X15" s="1048"/>
      <c r="Y15" s="1048"/>
      <c r="Z15" s="1049"/>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47" t="s">
        <v>426</v>
      </c>
      <c r="X16" s="1048"/>
      <c r="Y16" s="1048"/>
      <c r="Z16" s="1049"/>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913</v>
      </c>
      <c r="F17" s="168"/>
      <c r="G17" s="168"/>
      <c r="H17" s="142" t="s">
        <v>912</v>
      </c>
      <c r="I17" s="168"/>
      <c r="K17" s="142" t="s">
        <v>914</v>
      </c>
      <c r="L17" s="168"/>
      <c r="O17" s="168"/>
      <c r="Q17" s="169"/>
      <c r="R17" s="33"/>
      <c r="S17" s="168"/>
      <c r="T17" s="15"/>
      <c r="U17" s="34" t="s">
        <v>417</v>
      </c>
      <c r="V17" s="15"/>
      <c r="W17" s="1047" t="s">
        <v>431</v>
      </c>
      <c r="X17" s="1048"/>
      <c r="Y17" s="1048"/>
      <c r="Z17" s="1049"/>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1373</v>
      </c>
      <c r="BC17" s="25" t="s">
        <v>417</v>
      </c>
      <c r="BD17" s="138" t="s">
        <v>408</v>
      </c>
      <c r="BE17" s="25" t="s">
        <v>1025</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89" t="s">
        <v>910</v>
      </c>
      <c r="X18" s="1089"/>
      <c r="Y18" s="1089"/>
      <c r="Z18" s="1089"/>
      <c r="AA18" s="13"/>
      <c r="AB18" s="13"/>
      <c r="AC18" s="168"/>
      <c r="AD18" s="168"/>
      <c r="AE18" s="168"/>
      <c r="AF18" s="168"/>
      <c r="AG18" s="168"/>
      <c r="AH18" s="168"/>
      <c r="AI18" s="168"/>
      <c r="AJ18" s="168"/>
      <c r="AK18" s="168"/>
      <c r="AL18" s="168"/>
      <c r="AM18" s="168"/>
      <c r="AO18" s="170"/>
      <c r="AP18" s="168"/>
      <c r="AQ18" s="168"/>
      <c r="AR18" s="168"/>
      <c r="AS18" s="13"/>
      <c r="AT18" s="30"/>
      <c r="AV18" s="10">
        <f>+SUM(AV22:AV283)</f>
        <v>201</v>
      </c>
      <c r="AW18" s="10">
        <f t="shared" ref="AW18:BK18" si="1">+SUM(AW22:AW283)</f>
        <v>222</v>
      </c>
      <c r="AX18" s="10">
        <f t="shared" si="1"/>
        <v>60</v>
      </c>
      <c r="AY18" s="10">
        <f t="shared" si="1"/>
        <v>2</v>
      </c>
      <c r="AZ18" s="10">
        <f t="shared" si="1"/>
        <v>0</v>
      </c>
      <c r="BA18" s="10">
        <f t="shared" si="1"/>
        <v>485</v>
      </c>
      <c r="BB18" s="10">
        <f t="shared" si="1"/>
        <v>0</v>
      </c>
      <c r="BC18" s="10">
        <f t="shared" si="1"/>
        <v>485</v>
      </c>
      <c r="BD18" s="10">
        <f t="shared" si="1"/>
        <v>469</v>
      </c>
      <c r="BE18" s="10">
        <f t="shared" si="1"/>
        <v>386</v>
      </c>
      <c r="BF18" s="10">
        <f t="shared" si="1"/>
        <v>0</v>
      </c>
      <c r="BG18" s="10">
        <f t="shared" si="1"/>
        <v>0</v>
      </c>
      <c r="BH18" s="10">
        <f t="shared" si="1"/>
        <v>191392.64300000004</v>
      </c>
      <c r="BI18" s="10">
        <f t="shared" si="1"/>
        <v>3318.21</v>
      </c>
      <c r="BJ18" s="10">
        <f t="shared" si="1"/>
        <v>0</v>
      </c>
      <c r="BK18" s="10">
        <f t="shared" si="1"/>
        <v>83947.529999999984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X33" s="13" t="s">
        <v>909</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1723</v>
      </c>
      <c r="N44" s="13" t="s">
        <v>1723</v>
      </c>
      <c r="P44" s="13" t="s">
        <v>1723</v>
      </c>
      <c r="R44" s="13" t="s">
        <v>1723</v>
      </c>
      <c r="T44" s="13" t="s">
        <v>1723</v>
      </c>
      <c r="V44" s="13" t="s">
        <v>1723</v>
      </c>
      <c r="X44" s="13" t="s">
        <v>1723</v>
      </c>
      <c r="Z44" s="13" t="s">
        <v>1723</v>
      </c>
      <c r="AB44" s="13" t="s">
        <v>1723</v>
      </c>
      <c r="AD44" s="13" t="s">
        <v>1723</v>
      </c>
      <c r="AF44" s="13" t="s">
        <v>1723</v>
      </c>
      <c r="AH44" s="13" t="s">
        <v>1723</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1723</v>
      </c>
      <c r="L66" s="13" t="s">
        <v>1723</v>
      </c>
      <c r="N66" s="13" t="s">
        <v>1723</v>
      </c>
      <c r="P66" s="13" t="s">
        <v>1723</v>
      </c>
      <c r="R66" s="13" t="s">
        <v>1723</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Sandy</v>
      </c>
      <c r="AT80" s="30"/>
      <c r="AV80" s="11">
        <f>+COUNTIF(C79:AT80,"Sandy")</f>
        <v>3</v>
      </c>
      <c r="AW80" s="11">
        <f>+COUNTIF(C79:AT80,"DRY")</f>
        <v>18</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11</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L153" s="13" t="s">
        <v>1723</v>
      </c>
      <c r="AN153" s="13" t="s">
        <v>1723</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795</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904</v>
      </c>
      <c r="L197" s="13" t="s">
        <v>904</v>
      </c>
      <c r="N197" s="13" t="s">
        <v>904</v>
      </c>
      <c r="P197" s="13" t="s">
        <v>904</v>
      </c>
      <c r="R197" s="13" t="s">
        <v>904</v>
      </c>
      <c r="T197" s="13" t="s">
        <v>904</v>
      </c>
      <c r="V197" s="13" t="s">
        <v>904</v>
      </c>
      <c r="X197" s="13" t="s">
        <v>904</v>
      </c>
      <c r="Z197" s="13" t="s">
        <v>904</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23">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71" t="s">
        <v>138</v>
      </c>
      <c r="D285" s="1071"/>
      <c r="E285" s="1069" t="s">
        <v>918</v>
      </c>
      <c r="F285" s="1069"/>
      <c r="G285" s="1084" t="s">
        <v>917</v>
      </c>
      <c r="H285" s="1073" t="s">
        <v>919</v>
      </c>
      <c r="I285" s="1073"/>
      <c r="J285" s="1073"/>
      <c r="K285" s="1073"/>
      <c r="L285" s="1073"/>
      <c r="M285" s="1073"/>
      <c r="N285" s="1073"/>
      <c r="O285" s="1073"/>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72"/>
      <c r="D286" s="1072"/>
      <c r="E286" s="1070"/>
      <c r="F286" s="1070"/>
      <c r="G286" s="1085"/>
      <c r="H286" s="1074" t="s">
        <v>435</v>
      </c>
      <c r="I286" s="1074"/>
      <c r="J286" s="1075" t="s">
        <v>433</v>
      </c>
      <c r="K286" s="1075"/>
      <c r="L286" s="1075"/>
      <c r="M286" s="1075"/>
      <c r="N286" s="1075"/>
      <c r="O286" s="1075"/>
      <c r="P286" s="147"/>
      <c r="Q286" s="144"/>
      <c r="R286" s="143"/>
      <c r="S286" s="143"/>
      <c r="T286" s="143"/>
      <c r="U286" s="143"/>
      <c r="V286" s="147"/>
      <c r="W286" s="1092" t="s">
        <v>924</v>
      </c>
      <c r="X286" s="1092"/>
      <c r="Y286" s="1092"/>
      <c r="Z286" s="1092"/>
      <c r="AA286" s="1092"/>
      <c r="AB286" s="1092"/>
      <c r="AC286" s="1092"/>
      <c r="AD286" s="1092"/>
      <c r="AE286" s="1092"/>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72"/>
      <c r="D287" s="1072"/>
      <c r="E287" s="1070"/>
      <c r="F287" s="1070"/>
      <c r="G287" s="1086"/>
      <c r="H287" s="148" t="s">
        <v>575</v>
      </c>
      <c r="I287" s="148" t="s">
        <v>16</v>
      </c>
      <c r="J287" s="148" t="s">
        <v>575</v>
      </c>
      <c r="K287" s="1070" t="s">
        <v>915</v>
      </c>
      <c r="L287" s="1070"/>
      <c r="M287" s="148" t="s">
        <v>16</v>
      </c>
      <c r="N287" s="1070" t="s">
        <v>916</v>
      </c>
      <c r="O287" s="1070"/>
      <c r="P287" s="145"/>
      <c r="R287" s="143"/>
      <c r="S287" s="145"/>
      <c r="T287" s="145"/>
      <c r="U287" s="145"/>
      <c r="V287" s="145"/>
      <c r="W287" s="1091" t="s">
        <v>37</v>
      </c>
      <c r="X287" s="1091"/>
      <c r="Y287" s="1091"/>
      <c r="Z287" s="184" t="s">
        <v>920</v>
      </c>
      <c r="AA287" s="184" t="s">
        <v>921</v>
      </c>
      <c r="AB287" s="184" t="s">
        <v>16</v>
      </c>
      <c r="AC287" s="184" t="s">
        <v>923</v>
      </c>
      <c r="AD287" s="184" t="s">
        <v>922</v>
      </c>
      <c r="AE287" s="184" t="s">
        <v>925</v>
      </c>
      <c r="AT287" s="84"/>
      <c r="BO287" s="13"/>
    </row>
    <row r="288" spans="1:67" s="13" customFormat="1" x14ac:dyDescent="0.25">
      <c r="A288" s="11"/>
      <c r="B288" s="56"/>
      <c r="C288" s="508" t="s">
        <v>231</v>
      </c>
      <c r="D288" s="25"/>
      <c r="E288" s="1094">
        <f>+COUNTIF('Visual chart Edit'!$C$6:$C$520,'Visual chart'!C288)</f>
        <v>150</v>
      </c>
      <c r="F288" s="1095"/>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78">
        <f>G288*J288</f>
        <v>5550.6470560000007</v>
      </c>
      <c r="L288" s="1079"/>
      <c r="M288" s="94">
        <f t="shared" ref="M288:M316" si="3">E288-J288</f>
        <v>2</v>
      </c>
      <c r="N288" s="1082">
        <f>+M288*G288</f>
        <v>75.008744000000007</v>
      </c>
      <c r="O288" s="1082"/>
      <c r="P288" s="133"/>
      <c r="Q288" s="133"/>
      <c r="R288" s="133"/>
      <c r="S288" s="146"/>
      <c r="T288" s="133"/>
      <c r="U288" s="146"/>
      <c r="V288" s="133"/>
      <c r="W288" s="1090" t="s">
        <v>10</v>
      </c>
      <c r="X288" s="1090"/>
      <c r="Y288" s="1090"/>
      <c r="Z288" s="172">
        <f>H317</f>
        <v>485</v>
      </c>
      <c r="AA288" s="172"/>
      <c r="AB288" s="172"/>
      <c r="AC288" s="172"/>
      <c r="AD288" s="172"/>
      <c r="AE288" s="172"/>
      <c r="AT288" s="30"/>
      <c r="BD288" s="507"/>
    </row>
    <row r="289" spans="1:56" s="13" customFormat="1" x14ac:dyDescent="0.25">
      <c r="A289" s="11"/>
      <c r="B289" s="56"/>
      <c r="C289" s="508" t="s">
        <v>20</v>
      </c>
      <c r="D289" s="25"/>
      <c r="E289" s="1094">
        <f>+COUNTIF('Visual chart Edit'!$C$6:$C$520,'Visual chart'!C289)</f>
        <v>161</v>
      </c>
      <c r="F289" s="1095"/>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157</v>
      </c>
      <c r="K289" s="1078">
        <f t="shared" ref="K289:K316" si="4">G289*J289</f>
        <v>6099.0741419999986</v>
      </c>
      <c r="L289" s="1079"/>
      <c r="M289" s="94">
        <f t="shared" si="3"/>
        <v>4</v>
      </c>
      <c r="N289" s="1082">
        <f t="shared" ref="N289:N316" si="5">+M289*G289</f>
        <v>155.39042399999997</v>
      </c>
      <c r="O289" s="1082"/>
      <c r="P289" s="133"/>
      <c r="Q289" s="133"/>
      <c r="R289" s="133"/>
      <c r="S289" s="146"/>
      <c r="T289" s="133"/>
      <c r="U289" s="146"/>
      <c r="V289" s="133"/>
      <c r="W289" s="1090" t="s">
        <v>126</v>
      </c>
      <c r="X289" s="1090"/>
      <c r="Y289" s="1090"/>
      <c r="Z289" s="172">
        <f>J317</f>
        <v>469</v>
      </c>
      <c r="AA289" s="172"/>
      <c r="AB289" s="172"/>
      <c r="AC289" s="172"/>
      <c r="AD289" s="172"/>
      <c r="AE289" s="172"/>
      <c r="AT289" s="30"/>
      <c r="BD289" s="507"/>
    </row>
    <row r="290" spans="1:56" s="13" customFormat="1" x14ac:dyDescent="0.25">
      <c r="A290" s="11"/>
      <c r="B290" s="56"/>
      <c r="C290" s="508" t="s">
        <v>232</v>
      </c>
      <c r="D290" s="25"/>
      <c r="E290" s="1094">
        <f>+COUNTIF('Visual chart Edit'!$C$6:$C$520,'Visual chart'!C290)</f>
        <v>48</v>
      </c>
      <c r="F290" s="1095"/>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44</v>
      </c>
      <c r="K290" s="1078">
        <f t="shared" si="4"/>
        <v>1998.1732320000001</v>
      </c>
      <c r="L290" s="1079"/>
      <c r="M290" s="94">
        <f t="shared" si="3"/>
        <v>4</v>
      </c>
      <c r="N290" s="1082">
        <f t="shared" si="5"/>
        <v>181.65211200000002</v>
      </c>
      <c r="O290" s="1082"/>
      <c r="P290" s="133"/>
      <c r="Q290" s="133"/>
      <c r="R290" s="133"/>
      <c r="S290" s="146"/>
      <c r="T290" s="133"/>
      <c r="U290" s="146"/>
      <c r="V290" s="133"/>
      <c r="X290" s="23"/>
      <c r="AT290" s="30"/>
      <c r="BD290" s="507"/>
    </row>
    <row r="291" spans="1:56" s="13" customFormat="1" x14ac:dyDescent="0.25">
      <c r="A291" s="11"/>
      <c r="B291" s="56"/>
      <c r="C291" s="508" t="s">
        <v>233</v>
      </c>
      <c r="D291" s="25"/>
      <c r="E291" s="1094">
        <f>+COUNTIF('Visual chart Edit'!$C$6:$C$520,'Visual chart'!C291)</f>
        <v>38</v>
      </c>
      <c r="F291" s="1095"/>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78">
        <f t="shared" si="4"/>
        <v>1698.6366</v>
      </c>
      <c r="L291" s="1079"/>
      <c r="M291" s="94">
        <f t="shared" si="3"/>
        <v>2</v>
      </c>
      <c r="N291" s="1082">
        <f t="shared" si="5"/>
        <v>94.368700000000004</v>
      </c>
      <c r="O291" s="1082"/>
      <c r="P291" s="133"/>
      <c r="Q291" s="133"/>
      <c r="R291" s="133"/>
      <c r="S291" s="146"/>
      <c r="T291" s="133"/>
      <c r="U291" s="146"/>
      <c r="V291" s="133"/>
      <c r="X291" s="23"/>
      <c r="AT291" s="30"/>
      <c r="BD291" s="507"/>
    </row>
    <row r="292" spans="1:56" s="13" customFormat="1" x14ac:dyDescent="0.25">
      <c r="A292" s="11"/>
      <c r="B292" s="56"/>
      <c r="C292" s="508" t="s">
        <v>242</v>
      </c>
      <c r="D292" s="25"/>
      <c r="E292" s="1094">
        <f>+COUNTIF('Visual chart Edit'!$C$6:$C$520,'Visual chart'!C292)</f>
        <v>13</v>
      </c>
      <c r="F292" s="1095"/>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078">
        <f t="shared" si="4"/>
        <v>748.7641329999999</v>
      </c>
      <c r="L292" s="1079"/>
      <c r="M292" s="94">
        <f t="shared" si="3"/>
        <v>0</v>
      </c>
      <c r="N292" s="1082">
        <f t="shared" si="5"/>
        <v>0</v>
      </c>
      <c r="O292" s="1082"/>
      <c r="P292" s="133"/>
      <c r="Q292" s="133"/>
      <c r="R292" s="133"/>
      <c r="S292" s="146"/>
      <c r="T292" s="133"/>
      <c r="U292" s="146"/>
      <c r="V292" s="133"/>
      <c r="X292" s="23"/>
      <c r="AT292" s="30"/>
      <c r="BD292" s="507"/>
    </row>
    <row r="293" spans="1:56" s="13" customFormat="1" x14ac:dyDescent="0.25">
      <c r="A293" s="11"/>
      <c r="B293" s="56"/>
      <c r="C293" s="508" t="s">
        <v>243</v>
      </c>
      <c r="D293" s="25"/>
      <c r="E293" s="1094">
        <f>+COUNTIF('Visual chart Edit'!$C$6:$C$520,'Visual chart'!C293)</f>
        <v>3</v>
      </c>
      <c r="F293" s="1095"/>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78">
        <f t="shared" si="4"/>
        <v>180.29033100000001</v>
      </c>
      <c r="L293" s="1079"/>
      <c r="M293" s="94">
        <f t="shared" si="3"/>
        <v>0</v>
      </c>
      <c r="N293" s="1082">
        <f t="shared" si="5"/>
        <v>0</v>
      </c>
      <c r="O293" s="1082"/>
      <c r="P293" s="133"/>
      <c r="Q293" s="133"/>
      <c r="R293" s="133"/>
      <c r="S293" s="146"/>
      <c r="T293" s="133"/>
      <c r="U293" s="146"/>
      <c r="V293" s="133"/>
      <c r="X293" s="23"/>
      <c r="AT293" s="30"/>
      <c r="BD293" s="507"/>
    </row>
    <row r="294" spans="1:56" s="13" customFormat="1" x14ac:dyDescent="0.25">
      <c r="A294" s="11"/>
      <c r="B294" s="56"/>
      <c r="C294" s="508" t="s">
        <v>246</v>
      </c>
      <c r="D294" s="25"/>
      <c r="E294" s="1094">
        <f>+COUNTIF('Visual chart Edit'!$C$6:$C$520,'Visual chart'!C294)</f>
        <v>3</v>
      </c>
      <c r="F294" s="1095"/>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78">
        <f t="shared" si="4"/>
        <v>203.62095299999999</v>
      </c>
      <c r="L294" s="1079"/>
      <c r="M294" s="94">
        <f t="shared" si="3"/>
        <v>0</v>
      </c>
      <c r="N294" s="1082">
        <f t="shared" si="5"/>
        <v>0</v>
      </c>
      <c r="O294" s="1082"/>
      <c r="P294" s="133"/>
      <c r="Q294" s="133"/>
      <c r="R294" s="133"/>
      <c r="S294" s="146"/>
      <c r="T294" s="133"/>
      <c r="U294" s="146"/>
      <c r="V294" s="133"/>
      <c r="X294" s="23"/>
      <c r="AT294" s="30"/>
      <c r="BD294" s="507"/>
    </row>
    <row r="295" spans="1:56" s="13" customFormat="1" x14ac:dyDescent="0.25">
      <c r="A295" s="11"/>
      <c r="B295" s="56"/>
      <c r="C295" s="508" t="s">
        <v>240</v>
      </c>
      <c r="D295" s="25"/>
      <c r="E295" s="1094">
        <f>+COUNTIF('Visual chart Edit'!$C$6:$C$520,'Visual chart'!C295)</f>
        <v>3</v>
      </c>
      <c r="F295" s="1095"/>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78">
        <f t="shared" si="4"/>
        <v>212.10510899999997</v>
      </c>
      <c r="L295" s="1079"/>
      <c r="M295" s="94">
        <f t="shared" si="3"/>
        <v>0</v>
      </c>
      <c r="N295" s="1082">
        <f t="shared" si="5"/>
        <v>0</v>
      </c>
      <c r="O295" s="1082"/>
      <c r="P295" s="133"/>
      <c r="Q295" s="133"/>
      <c r="R295" s="133"/>
      <c r="S295" s="146"/>
      <c r="T295" s="133"/>
      <c r="U295" s="146"/>
      <c r="V295" s="133"/>
      <c r="X295" s="23"/>
      <c r="AT295" s="30"/>
      <c r="BD295" s="507"/>
    </row>
    <row r="296" spans="1:56" s="13" customFormat="1" x14ac:dyDescent="0.25">
      <c r="A296" s="11"/>
      <c r="B296" s="56"/>
      <c r="C296" s="508" t="s">
        <v>245</v>
      </c>
      <c r="D296" s="25"/>
      <c r="E296" s="1094">
        <f>+COUNTIF('Visual chart Edit'!$C$6:$C$520,'Visual chart'!C296)</f>
        <v>14</v>
      </c>
      <c r="F296" s="1095"/>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78">
        <f t="shared" si="4"/>
        <v>806.36137399999996</v>
      </c>
      <c r="L296" s="1079"/>
      <c r="M296" s="94">
        <f t="shared" si="3"/>
        <v>0</v>
      </c>
      <c r="N296" s="1082">
        <f t="shared" si="5"/>
        <v>0</v>
      </c>
      <c r="O296" s="1082"/>
      <c r="P296" s="133"/>
      <c r="Q296" s="133"/>
      <c r="R296" s="133"/>
      <c r="S296" s="146"/>
      <c r="T296" s="133"/>
      <c r="U296" s="146"/>
      <c r="V296" s="133"/>
      <c r="X296" s="23"/>
      <c r="AT296" s="30"/>
      <c r="BD296" s="507"/>
    </row>
    <row r="297" spans="1:56" s="13" customFormat="1" x14ac:dyDescent="0.25">
      <c r="A297" s="11"/>
      <c r="B297" s="56"/>
      <c r="C297" s="508" t="s">
        <v>249</v>
      </c>
      <c r="D297" s="25"/>
      <c r="E297" s="1094">
        <f>+COUNTIF('Visual chart Edit'!$C$6:$C$520,'Visual chart'!C297)</f>
        <v>4</v>
      </c>
      <c r="F297" s="1095"/>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78">
        <f t="shared" si="4"/>
        <v>180.29033100000001</v>
      </c>
      <c r="L297" s="1079"/>
      <c r="M297" s="94">
        <f t="shared" si="3"/>
        <v>1</v>
      </c>
      <c r="N297" s="1082">
        <f t="shared" si="5"/>
        <v>60.096777000000003</v>
      </c>
      <c r="O297" s="1082"/>
      <c r="P297" s="133"/>
      <c r="Q297" s="133"/>
      <c r="R297" s="133"/>
      <c r="S297" s="146"/>
      <c r="T297" s="133"/>
      <c r="U297" s="146"/>
      <c r="V297" s="133"/>
      <c r="X297" s="23"/>
      <c r="AT297" s="30"/>
      <c r="BD297" s="507"/>
    </row>
    <row r="298" spans="1:56" s="13" customFormat="1" x14ac:dyDescent="0.25">
      <c r="A298" s="11"/>
      <c r="B298" s="56"/>
      <c r="C298" s="508" t="s">
        <v>234</v>
      </c>
      <c r="D298" s="25"/>
      <c r="E298" s="1094">
        <f>+COUNTIF('Visual chart Edit'!$C$6:$C$520,'Visual chart'!C298)</f>
        <v>3</v>
      </c>
      <c r="F298" s="1095"/>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78">
        <f t="shared" si="4"/>
        <v>203.62095299999999</v>
      </c>
      <c r="L298" s="1079"/>
      <c r="M298" s="94">
        <f t="shared" si="3"/>
        <v>0</v>
      </c>
      <c r="N298" s="1082">
        <f t="shared" si="5"/>
        <v>0</v>
      </c>
      <c r="O298" s="1082"/>
      <c r="P298" s="133"/>
      <c r="Q298" s="133"/>
      <c r="R298" s="133"/>
      <c r="S298" s="146"/>
      <c r="T298" s="133"/>
      <c r="U298" s="146"/>
      <c r="V298" s="133"/>
      <c r="X298" s="23"/>
      <c r="AT298" s="30"/>
      <c r="BD298" s="507"/>
    </row>
    <row r="299" spans="1:56" s="13" customFormat="1" x14ac:dyDescent="0.25">
      <c r="A299" s="11"/>
      <c r="B299" s="56"/>
      <c r="C299" s="508" t="s">
        <v>241</v>
      </c>
      <c r="D299" s="25"/>
      <c r="E299" s="1094">
        <f>+COUNTIF('Visual chart Edit'!$C$6:$C$520,'Visual chart'!C299)</f>
        <v>2</v>
      </c>
      <c r="F299" s="1095"/>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78">
        <f t="shared" si="4"/>
        <v>141.40340599999999</v>
      </c>
      <c r="L299" s="1079"/>
      <c r="M299" s="94">
        <f t="shared" si="3"/>
        <v>0</v>
      </c>
      <c r="N299" s="1082">
        <f t="shared" si="5"/>
        <v>0</v>
      </c>
      <c r="O299" s="1082"/>
      <c r="P299" s="133"/>
      <c r="Q299" s="133"/>
      <c r="R299" s="133"/>
      <c r="S299" s="146"/>
      <c r="T299" s="133"/>
      <c r="U299" s="146"/>
      <c r="V299" s="133"/>
      <c r="X299" s="23"/>
      <c r="AT299" s="30"/>
      <c r="BD299" s="507"/>
    </row>
    <row r="300" spans="1:56" s="13" customFormat="1" x14ac:dyDescent="0.25">
      <c r="A300" s="11"/>
      <c r="B300" s="56"/>
      <c r="C300" s="508" t="s">
        <v>239</v>
      </c>
      <c r="D300" s="25"/>
      <c r="E300" s="1094">
        <f>+COUNTIF('Visual chart Edit'!$C$6:$C$520,'Visual chart'!C300)</f>
        <v>12</v>
      </c>
      <c r="F300" s="1095"/>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80">
        <f t="shared" si="4"/>
        <v>730.1921769999999</v>
      </c>
      <c r="L300" s="1080"/>
      <c r="M300" s="94">
        <f t="shared" si="3"/>
        <v>1</v>
      </c>
      <c r="N300" s="1082">
        <f t="shared" si="5"/>
        <v>66.381106999999986</v>
      </c>
      <c r="O300" s="1082"/>
      <c r="P300" s="133"/>
      <c r="Q300" s="133"/>
      <c r="R300" s="133"/>
      <c r="S300" s="146"/>
      <c r="T300" s="133"/>
      <c r="U300" s="146"/>
      <c r="V300" s="133"/>
      <c r="AT300" s="30"/>
      <c r="BD300" s="507"/>
    </row>
    <row r="301" spans="1:56" s="13" customFormat="1" x14ac:dyDescent="0.25">
      <c r="A301" s="11"/>
      <c r="B301" s="56"/>
      <c r="C301" s="508" t="s">
        <v>864</v>
      </c>
      <c r="D301" s="25"/>
      <c r="E301" s="1094">
        <f>+COUNTIF('Visual chart Edit'!$C$6:$C$520,'Visual chart'!C301)</f>
        <v>1</v>
      </c>
      <c r="F301" s="1095"/>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80">
        <f t="shared" si="4"/>
        <v>94.219902999999988</v>
      </c>
      <c r="L301" s="1080"/>
      <c r="M301" s="94">
        <f t="shared" si="3"/>
        <v>0</v>
      </c>
      <c r="N301" s="1082">
        <f t="shared" si="5"/>
        <v>0</v>
      </c>
      <c r="O301" s="1082"/>
      <c r="P301" s="133"/>
      <c r="Q301" s="133"/>
      <c r="R301" s="133"/>
      <c r="S301" s="146"/>
      <c r="T301" s="133"/>
      <c r="U301" s="146"/>
      <c r="V301" s="133"/>
      <c r="AT301" s="30"/>
      <c r="BD301" s="507"/>
    </row>
    <row r="302" spans="1:56" s="13" customFormat="1" x14ac:dyDescent="0.25">
      <c r="A302" s="11"/>
      <c r="B302" s="56"/>
      <c r="C302" s="508" t="s">
        <v>866</v>
      </c>
      <c r="D302" s="25"/>
      <c r="E302" s="1094">
        <f>+COUNTIF('Visual chart Edit'!$C$6:$C$520,'Visual chart'!C302)</f>
        <v>1</v>
      </c>
      <c r="F302" s="1095"/>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80">
        <f t="shared" si="4"/>
        <v>69.228687000000008</v>
      </c>
      <c r="L302" s="1080"/>
      <c r="M302" s="94">
        <f t="shared" si="3"/>
        <v>0</v>
      </c>
      <c r="N302" s="1082">
        <f t="shared" si="5"/>
        <v>0</v>
      </c>
      <c r="O302" s="1082"/>
      <c r="P302" s="133"/>
      <c r="Q302" s="133"/>
      <c r="R302" s="133"/>
      <c r="S302" s="146"/>
      <c r="T302" s="133"/>
      <c r="U302" s="146"/>
      <c r="V302" s="133"/>
      <c r="AT302" s="30"/>
      <c r="BD302" s="507"/>
    </row>
    <row r="303" spans="1:56" s="13" customFormat="1" x14ac:dyDescent="0.25">
      <c r="A303" s="11"/>
      <c r="B303" s="56"/>
      <c r="C303" s="508" t="s">
        <v>359</v>
      </c>
      <c r="D303" s="25"/>
      <c r="E303" s="1094">
        <f>+COUNTIF('Visual chart Edit'!$C$6:$C$520,'Visual chart'!C303)</f>
        <v>2</v>
      </c>
      <c r="F303" s="1095"/>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80">
        <f t="shared" si="4"/>
        <v>156.26409399999997</v>
      </c>
      <c r="L303" s="1080"/>
      <c r="M303" s="94">
        <f t="shared" si="3"/>
        <v>0</v>
      </c>
      <c r="N303" s="1082">
        <f t="shared" si="5"/>
        <v>0</v>
      </c>
      <c r="O303" s="1082"/>
      <c r="P303" s="133"/>
      <c r="Q303" s="133"/>
      <c r="R303" s="133"/>
      <c r="S303" s="146"/>
      <c r="T303" s="133"/>
      <c r="U303" s="146"/>
      <c r="V303" s="133"/>
      <c r="AT303" s="30"/>
      <c r="BD303" s="507"/>
    </row>
    <row r="304" spans="1:56" s="13" customFormat="1" x14ac:dyDescent="0.25">
      <c r="A304" s="11"/>
      <c r="B304" s="56"/>
      <c r="C304" s="508" t="s">
        <v>868</v>
      </c>
      <c r="D304" s="25"/>
      <c r="E304" s="1094">
        <f>+COUNTIF('Visual chart Edit'!$C$6:$C$520,'Visual chart'!C304)</f>
        <v>1</v>
      </c>
      <c r="F304" s="1095"/>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80">
        <f t="shared" si="4"/>
        <v>81.494626999999994</v>
      </c>
      <c r="L304" s="1080"/>
      <c r="M304" s="94">
        <f t="shared" si="3"/>
        <v>0</v>
      </c>
      <c r="N304" s="1082">
        <f t="shared" si="5"/>
        <v>0</v>
      </c>
      <c r="O304" s="1082"/>
      <c r="P304" s="133"/>
      <c r="Q304" s="133"/>
      <c r="R304" s="133"/>
      <c r="S304" s="146"/>
      <c r="T304" s="133"/>
      <c r="U304" s="146"/>
      <c r="V304" s="133"/>
      <c r="AT304" s="30"/>
      <c r="BD304" s="507"/>
    </row>
    <row r="305" spans="1:67" s="13" customFormat="1" x14ac:dyDescent="0.25">
      <c r="A305" s="11"/>
      <c r="B305" s="56"/>
      <c r="C305" s="508" t="s">
        <v>244</v>
      </c>
      <c r="D305" s="25"/>
      <c r="E305" s="1094">
        <f>+COUNTIF('Visual chart Edit'!$C$6:$C$520,'Visual chart'!C305)</f>
        <v>9</v>
      </c>
      <c r="F305" s="1095"/>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80">
        <f t="shared" si="4"/>
        <v>597.42996299999982</v>
      </c>
      <c r="L305" s="1080"/>
      <c r="M305" s="94">
        <f t="shared" si="3"/>
        <v>0</v>
      </c>
      <c r="N305" s="1082">
        <f t="shared" si="5"/>
        <v>0</v>
      </c>
      <c r="O305" s="1082"/>
      <c r="P305" s="133"/>
      <c r="Q305" s="133"/>
      <c r="R305" s="133"/>
      <c r="S305" s="146"/>
      <c r="T305" s="133"/>
      <c r="U305" s="146"/>
      <c r="V305" s="133"/>
      <c r="AT305" s="30"/>
      <c r="BD305" s="507"/>
    </row>
    <row r="306" spans="1:67" s="13" customFormat="1" x14ac:dyDescent="0.25">
      <c r="A306" s="11"/>
      <c r="B306" s="56"/>
      <c r="C306" s="508" t="s">
        <v>903</v>
      </c>
      <c r="D306" s="25"/>
      <c r="E306" s="1094">
        <f>+COUNTIF('Visual chart Edit'!$C$6:$C$520,'Visual chart'!C306)</f>
        <v>0</v>
      </c>
      <c r="F306" s="1095"/>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80">
        <f t="shared" si="4"/>
        <v>0</v>
      </c>
      <c r="L306" s="1080"/>
      <c r="M306" s="94">
        <f t="shared" si="3"/>
        <v>0</v>
      </c>
      <c r="N306" s="1082">
        <f t="shared" si="5"/>
        <v>0</v>
      </c>
      <c r="O306" s="1082"/>
      <c r="P306" s="133"/>
      <c r="Q306" s="133"/>
      <c r="R306" s="133"/>
      <c r="S306" s="146"/>
      <c r="T306" s="133"/>
      <c r="U306" s="146"/>
      <c r="V306" s="133"/>
      <c r="AT306" s="30"/>
      <c r="BD306" s="507"/>
    </row>
    <row r="307" spans="1:67" s="13" customFormat="1" x14ac:dyDescent="0.25">
      <c r="A307" s="11"/>
      <c r="B307" s="56"/>
      <c r="C307" s="508" t="s">
        <v>867</v>
      </c>
      <c r="D307" s="25"/>
      <c r="E307" s="1094">
        <f>+COUNTIF('Visual chart Edit'!$C$6:$C$520,'Visual chart'!C307)</f>
        <v>1</v>
      </c>
      <c r="F307" s="1095"/>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80">
        <f t="shared" si="4"/>
        <v>78.132046999999986</v>
      </c>
      <c r="L307" s="1080"/>
      <c r="M307" s="94">
        <f t="shared" si="3"/>
        <v>0</v>
      </c>
      <c r="N307" s="1082">
        <f t="shared" si="5"/>
        <v>0</v>
      </c>
      <c r="O307" s="1082"/>
      <c r="P307" s="133"/>
      <c r="Q307" s="133"/>
      <c r="R307" s="133"/>
      <c r="S307" s="146"/>
      <c r="T307" s="133"/>
      <c r="U307" s="146"/>
      <c r="V307" s="133"/>
      <c r="AT307" s="30"/>
      <c r="BD307" s="507"/>
    </row>
    <row r="308" spans="1:67" s="13" customFormat="1" x14ac:dyDescent="0.25">
      <c r="A308" s="11"/>
      <c r="B308" s="56"/>
      <c r="C308" s="508" t="s">
        <v>248</v>
      </c>
      <c r="D308" s="25"/>
      <c r="E308" s="1094">
        <f>+COUNTIF('Visual chart Edit'!$C$6:$C$520,'Visual chart'!C308)</f>
        <v>0</v>
      </c>
      <c r="F308" s="1095"/>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80">
        <f t="shared" si="4"/>
        <v>0</v>
      </c>
      <c r="L308" s="1080"/>
      <c r="M308" s="94">
        <f t="shared" si="3"/>
        <v>0</v>
      </c>
      <c r="N308" s="1082">
        <f t="shared" si="5"/>
        <v>0</v>
      </c>
      <c r="O308" s="1082"/>
      <c r="P308" s="133"/>
      <c r="Q308" s="133"/>
      <c r="R308" s="133"/>
      <c r="S308" s="146"/>
      <c r="T308" s="133"/>
      <c r="U308" s="146"/>
      <c r="V308" s="133"/>
      <c r="AT308" s="30"/>
      <c r="BD308" s="507"/>
    </row>
    <row r="309" spans="1:67" s="13" customFormat="1" x14ac:dyDescent="0.25">
      <c r="A309" s="11"/>
      <c r="B309" s="56"/>
      <c r="C309" s="508" t="s">
        <v>865</v>
      </c>
      <c r="D309" s="25"/>
      <c r="E309" s="1094">
        <f>+COUNTIF('Visual chart Edit'!$C$6:$C$520,'Visual chart'!C309)</f>
        <v>2</v>
      </c>
      <c r="F309" s="1095"/>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80">
        <f t="shared" si="4"/>
        <v>172.25855799999999</v>
      </c>
      <c r="L309" s="1080"/>
      <c r="M309" s="94">
        <f t="shared" si="3"/>
        <v>0</v>
      </c>
      <c r="N309" s="1082">
        <f t="shared" si="5"/>
        <v>0</v>
      </c>
      <c r="O309" s="1082"/>
      <c r="P309" s="133"/>
      <c r="Q309" s="133"/>
      <c r="R309" s="133"/>
      <c r="S309" s="146"/>
      <c r="T309" s="133"/>
      <c r="U309" s="146"/>
      <c r="V309" s="133"/>
      <c r="AT309" s="30"/>
      <c r="BD309" s="507"/>
    </row>
    <row r="310" spans="1:67" s="13" customFormat="1" x14ac:dyDescent="0.25">
      <c r="A310" s="11"/>
      <c r="B310" s="56"/>
      <c r="C310" s="508" t="s">
        <v>247</v>
      </c>
      <c r="D310" s="25"/>
      <c r="E310" s="1094">
        <f>+COUNTIF('Visual chart Edit'!$C$6:$C$520,'Visual chart'!C310)</f>
        <v>2</v>
      </c>
      <c r="F310" s="1095"/>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80">
        <f t="shared" si="4"/>
        <v>89.909625000000005</v>
      </c>
      <c r="L310" s="1080"/>
      <c r="M310" s="94">
        <f t="shared" si="3"/>
        <v>1</v>
      </c>
      <c r="N310" s="1082">
        <f t="shared" si="5"/>
        <v>89.909625000000005</v>
      </c>
      <c r="O310" s="1082"/>
      <c r="P310" s="133"/>
      <c r="Q310" s="133"/>
      <c r="R310" s="133"/>
      <c r="S310" s="146"/>
      <c r="T310" s="133"/>
      <c r="U310" s="146"/>
      <c r="V310" s="133"/>
      <c r="AT310" s="30"/>
      <c r="BD310" s="507"/>
    </row>
    <row r="311" spans="1:67" s="13" customFormat="1" x14ac:dyDescent="0.25">
      <c r="A311" s="11"/>
      <c r="B311" s="56"/>
      <c r="C311" s="508" t="s">
        <v>238</v>
      </c>
      <c r="D311" s="25"/>
      <c r="E311" s="1094">
        <f>+COUNTIF('Visual chart Edit'!$C$6:$C$520,'Visual chart'!C311)</f>
        <v>3</v>
      </c>
      <c r="F311" s="1095"/>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80">
        <f t="shared" si="4"/>
        <v>258.38783699999999</v>
      </c>
      <c r="L311" s="1080"/>
      <c r="M311" s="94">
        <f t="shared" si="3"/>
        <v>0</v>
      </c>
      <c r="N311" s="1082">
        <f t="shared" si="5"/>
        <v>0</v>
      </c>
      <c r="O311" s="1082"/>
      <c r="P311" s="133"/>
      <c r="Q311" s="133"/>
      <c r="R311" s="133"/>
      <c r="S311" s="146"/>
      <c r="T311" s="133"/>
      <c r="U311" s="146"/>
      <c r="V311" s="133"/>
      <c r="AT311" s="30"/>
      <c r="BD311" s="507"/>
    </row>
    <row r="312" spans="1:67" s="13" customFormat="1" x14ac:dyDescent="0.25">
      <c r="A312" s="11"/>
      <c r="B312" s="56"/>
      <c r="C312" s="508" t="s">
        <v>360</v>
      </c>
      <c r="D312" s="25"/>
      <c r="E312" s="1094">
        <f>+COUNTIF('Visual chart Edit'!$C$6:$C$520,'Visual chart'!C312)</f>
        <v>1</v>
      </c>
      <c r="F312" s="1095"/>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80">
        <f t="shared" si="4"/>
        <v>89.909625000000005</v>
      </c>
      <c r="L312" s="1080"/>
      <c r="M312" s="94">
        <f t="shared" si="3"/>
        <v>0</v>
      </c>
      <c r="N312" s="1082">
        <f t="shared" si="5"/>
        <v>0</v>
      </c>
      <c r="O312" s="1082"/>
      <c r="P312" s="133"/>
      <c r="Q312" s="133"/>
      <c r="R312" s="133"/>
      <c r="S312" s="146"/>
      <c r="T312" s="133"/>
      <c r="U312" s="146"/>
      <c r="V312" s="133"/>
      <c r="AT312" s="30"/>
      <c r="BD312" s="507"/>
    </row>
    <row r="313" spans="1:67" s="13" customFormat="1" x14ac:dyDescent="0.25">
      <c r="A313" s="11"/>
      <c r="B313" s="56"/>
      <c r="C313" s="508" t="s">
        <v>649</v>
      </c>
      <c r="D313" s="25"/>
      <c r="E313" s="1094">
        <f>+COUNTIF('Visual chart Edit'!$C$6:$C$520,'Visual chart'!C313)</f>
        <v>2</v>
      </c>
      <c r="F313" s="1095"/>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80">
        <f t="shared" si="4"/>
        <v>201.93601800000002</v>
      </c>
      <c r="L313" s="1080"/>
      <c r="M313" s="94">
        <f t="shared" si="3"/>
        <v>0</v>
      </c>
      <c r="N313" s="1082">
        <f t="shared" si="5"/>
        <v>0</v>
      </c>
      <c r="O313" s="1082"/>
      <c r="P313" s="133"/>
      <c r="Q313" s="133"/>
      <c r="R313" s="133"/>
      <c r="S313" s="146"/>
      <c r="T313" s="133"/>
      <c r="U313" s="146"/>
      <c r="V313" s="133"/>
      <c r="AT313" s="30"/>
      <c r="BD313" s="507"/>
    </row>
    <row r="314" spans="1:67" s="13" customFormat="1" x14ac:dyDescent="0.25">
      <c r="A314" s="11"/>
      <c r="B314" s="56"/>
      <c r="C314" s="508" t="s">
        <v>355</v>
      </c>
      <c r="D314" s="25"/>
      <c r="E314" s="1094">
        <f>+COUNTIF('Visual chart Edit'!$C$6:$C$520,'Visual chart'!C314)</f>
        <v>0</v>
      </c>
      <c r="F314" s="1095"/>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80">
        <f t="shared" si="4"/>
        <v>0</v>
      </c>
      <c r="L314" s="1080"/>
      <c r="M314" s="94">
        <f t="shared" si="3"/>
        <v>0</v>
      </c>
      <c r="N314" s="1082">
        <f t="shared" si="5"/>
        <v>0</v>
      </c>
      <c r="O314" s="1082"/>
      <c r="P314" s="133"/>
      <c r="Q314" s="133"/>
      <c r="R314" s="133"/>
      <c r="S314" s="146"/>
      <c r="T314" s="133"/>
      <c r="U314" s="146"/>
      <c r="V314" s="133"/>
      <c r="AT314" s="30"/>
      <c r="BD314" s="507"/>
    </row>
    <row r="315" spans="1:67" s="13" customFormat="1" x14ac:dyDescent="0.25">
      <c r="A315" s="11"/>
      <c r="B315" s="56"/>
      <c r="C315" s="508" t="s">
        <v>650</v>
      </c>
      <c r="D315" s="25"/>
      <c r="E315" s="1094">
        <f>+COUNTIF('Visual chart Edit'!$C$6:$C$520,'Visual chart'!C315)</f>
        <v>1</v>
      </c>
      <c r="F315" s="1095"/>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80">
        <f t="shared" si="4"/>
        <v>129.110961</v>
      </c>
      <c r="L315" s="1080"/>
      <c r="M315" s="94">
        <f t="shared" si="3"/>
        <v>0</v>
      </c>
      <c r="N315" s="1082">
        <f t="shared" si="5"/>
        <v>0</v>
      </c>
      <c r="O315" s="1082"/>
      <c r="P315" s="133"/>
      <c r="Q315" s="133"/>
      <c r="R315" s="133"/>
      <c r="S315" s="146"/>
      <c r="T315" s="133"/>
      <c r="U315" s="146"/>
      <c r="V315" s="133"/>
      <c r="AT315" s="30"/>
      <c r="BD315" s="507"/>
    </row>
    <row r="316" spans="1:67" s="13" customFormat="1" x14ac:dyDescent="0.25">
      <c r="A316" s="11"/>
      <c r="B316" s="56"/>
      <c r="C316" s="508" t="s">
        <v>651</v>
      </c>
      <c r="D316" s="25"/>
      <c r="E316" s="1094">
        <f>+COUNTIF('Visual chart Edit'!$C$6:$C$520,'Visual chart'!C316)</f>
        <v>5</v>
      </c>
      <c r="F316" s="1095"/>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80">
        <f t="shared" si="4"/>
        <v>574.40749200000005</v>
      </c>
      <c r="L316" s="1080"/>
      <c r="M316" s="94">
        <f t="shared" si="3"/>
        <v>1</v>
      </c>
      <c r="N316" s="1082">
        <f t="shared" si="5"/>
        <v>143.60187300000001</v>
      </c>
      <c r="O316" s="1082"/>
      <c r="P316" s="133"/>
      <c r="Q316" s="133"/>
      <c r="R316" s="133"/>
      <c r="S316" s="146"/>
      <c r="T316" s="133"/>
      <c r="U316" s="146"/>
      <c r="V316" s="133"/>
      <c r="AT316" s="30"/>
      <c r="BD316" s="507"/>
    </row>
    <row r="317" spans="1:67" s="23" customFormat="1" ht="15.75" customHeight="1" thickBot="1" x14ac:dyDescent="0.25">
      <c r="A317" s="46"/>
      <c r="B317" s="58"/>
      <c r="C317" s="1087" t="s">
        <v>19</v>
      </c>
      <c r="D317" s="1088"/>
      <c r="E317" s="1076">
        <f>SUM(E288:F316)</f>
        <v>485</v>
      </c>
      <c r="F317" s="1077"/>
      <c r="G317" s="621"/>
      <c r="H317" s="622">
        <f>+SUM(H288:H316)</f>
        <v>485</v>
      </c>
      <c r="I317" s="623">
        <f>SUM(I288:I316)</f>
        <v>0</v>
      </c>
      <c r="J317" s="622">
        <f>SUM(J288:J316)</f>
        <v>469</v>
      </c>
      <c r="K317" s="1081">
        <f t="shared" ref="K317" si="6">SUM(K288:K316)</f>
        <v>21345.869233999998</v>
      </c>
      <c r="L317" s="1081"/>
      <c r="M317" s="623">
        <f>+SUM(M288:M316)</f>
        <v>16</v>
      </c>
      <c r="N317" s="1093">
        <f>+SUM(N288:N316)</f>
        <v>866.4093620000001</v>
      </c>
      <c r="O317" s="109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151" sqref="A1:XFD1048576"/>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1" t="s">
        <v>1258</v>
      </c>
      <c r="M1" s="652"/>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096" t="s">
        <v>653</v>
      </c>
      <c r="C3" s="1096"/>
      <c r="D3" s="1096"/>
      <c r="E3" s="1096"/>
      <c r="F3" s="1096"/>
      <c r="G3" s="1096"/>
      <c r="H3" s="1096"/>
      <c r="I3" s="1096"/>
      <c r="J3" s="1096"/>
    </row>
    <row r="4" spans="1:14" x14ac:dyDescent="0.25">
      <c r="A4" s="425" t="s">
        <v>301</v>
      </c>
      <c r="B4" s="1097" t="s">
        <v>292</v>
      </c>
      <c r="C4" s="1097"/>
      <c r="D4" s="1097"/>
      <c r="E4" s="1097"/>
      <c r="F4" s="1097"/>
      <c r="G4" s="1097"/>
      <c r="H4" s="1097"/>
      <c r="I4" s="1097"/>
      <c r="J4" s="1097"/>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1186</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+IFERROR(VLOOKUP(B7,Foundation!$C$8:$E$690,3,FALSE),"")</f>
        <v>DRY</v>
      </c>
      <c r="L7" s="423" t="str">
        <f>+IF(IFERROR(MATCH(B7,'Erection Compiled'!$C$6:$C$824,0),"B")="B","","E")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+IFERROR(VLOOKUP(B8,Foundation!$C$8:$E$690,3,FALSE),"")</f>
        <v>DRY</v>
      </c>
      <c r="L8" s="423" t="str">
        <f>+IF(IFERROR(MATCH(B8,'Erection Compiled'!$C$6:$C$824,0),"B")="B","","E")</f>
        <v>E</v>
      </c>
      <c r="M8" s="423" t="str">
        <f>+IFERROR(VLOOKUP(B8,Tackwelding!$B$6:$G$396,6,FALSE),"")</f>
        <v>Done</v>
      </c>
      <c r="N8" s="732"/>
    </row>
    <row r="9" spans="1:14" x14ac:dyDescent="0.25">
      <c r="A9" s="423">
        <v>3</v>
      </c>
      <c r="B9" s="423" t="s">
        <v>625</v>
      </c>
      <c r="C9" s="423" t="s">
        <v>232</v>
      </c>
      <c r="H9" s="423" t="str">
        <f t="shared" ref="H9:H72" si="0">+CONCATENATE(D9,",",E9,",",F9,",",G9)</f>
        <v>,,,</v>
      </c>
      <c r="I9" s="426">
        <v>277.7</v>
      </c>
      <c r="K9" s="423" t="str">
        <f>+IFERROR(VLOOKUP(B9,Foundation!$C$8:$E$690,3,FALSE),"")</f>
        <v>DFR</v>
      </c>
      <c r="L9" s="423" t="str">
        <f>+IF(IFERROR(MATCH(B9,'Erection Compiled'!$C$6:$C$824,0),"B")="B","","E")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+IFERROR(VLOOKUP(B10,Foundation!$C$8:$E$690,3,FALSE),"")</f>
        <v>DRY</v>
      </c>
      <c r="L10" s="423" t="str">
        <f>+IF(IFERROR(MATCH(B10,'Erection Compiled'!$C$6:$C$824,0),"B")="B","","E")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+IFERROR(VLOOKUP(B11,Foundation!$C$8:$E$690,3,FALSE),"")</f>
        <v>DRY</v>
      </c>
      <c r="L11" s="423" t="str">
        <f>+IF(IFERROR(MATCH(B11,'Erection Compiled'!$C$6:$C$824,0),"B")="B","","E")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+IFERROR(VLOOKUP(B12,Foundation!$C$8:$E$690,3,FALSE),"")</f>
        <v>DFR</v>
      </c>
      <c r="L12" s="423" t="str">
        <f>+IF(IFERROR(MATCH(B12,'Erection Compiled'!$C$6:$C$824,0),"B")="B","","E")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+IFERROR(VLOOKUP(B13,Foundation!$C$8:$E$690,3,FALSE),"")</f>
        <v>DRY</v>
      </c>
      <c r="L13" s="423" t="str">
        <f>+IF(IFERROR(MATCH(B13,'Erection Compiled'!$C$6:$C$824,0),"B")="B","","E")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+IFERROR(VLOOKUP(B14,Foundation!$C$8:$E$690,3,FALSE),"")</f>
        <v>Sandy</v>
      </c>
      <c r="L14" s="423" t="str">
        <f>+IF(IFERROR(MATCH(B14,'Erection Compiled'!$C$6:$C$824,0),"B")="B","","E")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+IFERROR(VLOOKUP(B15,Foundation!$C$8:$E$690,3,FALSE),"")</f>
        <v>Sandy</v>
      </c>
      <c r="L15" s="423" t="str">
        <f>+IF(IFERROR(MATCH(B15,'Erection Compiled'!$C$6:$C$824,0),"B")="B","","E")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+IFERROR(VLOOKUP(B16,Foundation!$C$8:$E$690,3,FALSE),"")</f>
        <v>Sandy</v>
      </c>
      <c r="L16" s="423" t="str">
        <f>+IF(IFERROR(MATCH(B16,'Erection Compiled'!$C$6:$C$824,0),"B")="B","","E")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+IFERROR(VLOOKUP(B17,Foundation!$C$8:$E$690,3,FALSE),"")</f>
        <v>DRY</v>
      </c>
      <c r="L17" s="423" t="str">
        <f>+IF(IFERROR(MATCH(B17,'Erection Compiled'!$C$6:$C$824,0),"B")="B","","E")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+IFERROR(VLOOKUP(B18,Foundation!$C$8:$E$690,3,FALSE),"")</f>
        <v>Sandy</v>
      </c>
      <c r="L18" s="423" t="str">
        <f>+IF(IFERROR(MATCH(B18,'Erection Compiled'!$C$6:$C$824,0),"B")="B","","E")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+IFERROR(VLOOKUP(B19,Foundation!$C$8:$E$690,3,FALSE),"")</f>
        <v>Sandy</v>
      </c>
      <c r="L19" s="423" t="str">
        <f>+IF(IFERROR(MATCH(B19,'Erection Compiled'!$C$6:$C$824,0),"B")="B","","E")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+IFERROR(VLOOKUP(B20,Foundation!$C$8:$E$690,3,FALSE),"")</f>
        <v>Sandy</v>
      </c>
      <c r="L20" s="423" t="str">
        <f>+IF(IFERROR(MATCH(B20,'Erection Compiled'!$C$6:$C$824,0),"B")="B","","E")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+IFERROR(VLOOKUP(B21,Foundation!$C$8:$E$690,3,FALSE),"")</f>
        <v>Sandy</v>
      </c>
      <c r="L21" s="423" t="str">
        <f>+IF(IFERROR(MATCH(B21,'Erection Compiled'!$C$6:$C$824,0),"B")="B","","E")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+IFERROR(VLOOKUP(B22,Foundation!$C$8:$E$690,3,FALSE),"")</f>
        <v>Sandy</v>
      </c>
      <c r="L22" s="423" t="str">
        <f>+IF(IFERROR(MATCH(B22,'Erection Compiled'!$C$6:$C$824,0),"B")="B","","E")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+IFERROR(VLOOKUP(B23,Foundation!$C$8:$E$690,3,FALSE),"")</f>
        <v>Sandy</v>
      </c>
      <c r="L23" s="423" t="str">
        <f>+IF(IFERROR(MATCH(B23,'Erection Compiled'!$C$6:$C$824,0),"B")="B","","E")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+IFERROR(VLOOKUP(B24,Foundation!$C$8:$E$690,3,FALSE),"")</f>
        <v>Sandy</v>
      </c>
      <c r="L24" s="423" t="str">
        <f>+IF(IFERROR(MATCH(B24,'Erection Compiled'!$C$6:$C$824,0),"B")="B","","E")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+IFERROR(VLOOKUP(B25,Foundation!$C$8:$E$690,3,FALSE),"")</f>
        <v>Sandy</v>
      </c>
      <c r="L25" s="423" t="str">
        <f>+IF(IFERROR(MATCH(B25,'Erection Compiled'!$C$6:$C$824,0),"B")="B","","E")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+IFERROR(VLOOKUP(B26,Foundation!$C$8:$E$690,3,FALSE),"")</f>
        <v>DRY</v>
      </c>
      <c r="L26" s="423" t="str">
        <f>+IF(IFERROR(MATCH(B26,'Erection Compiled'!$C$6:$C$824,0),"B")="B","","E")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+IFERROR(VLOOKUP(B27,Foundation!$C$8:$E$690,3,FALSE),"")</f>
        <v>DRY</v>
      </c>
      <c r="L27" s="423" t="str">
        <f>+IF(IFERROR(MATCH(B27,'Erection Compiled'!$C$6:$C$824,0),"B")="B","","E")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+IFERROR(VLOOKUP(B28,Foundation!$C$8:$E$690,3,FALSE),"")</f>
        <v>DRY</v>
      </c>
      <c r="L28" s="423" t="str">
        <f>+IF(IFERROR(MATCH(B28,'Erection Compiled'!$C$6:$C$824,0),"B")="B","","E")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+IFERROR(VLOOKUP(B29,Foundation!$C$8:$E$690,3,FALSE),"")</f>
        <v>DRY</v>
      </c>
      <c r="L29" s="423" t="str">
        <f>+IF(IFERROR(MATCH(B29,'Erection Compiled'!$C$6:$C$824,0),"B")="B","","E")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+IFERROR(VLOOKUP(B30,Foundation!$C$8:$E$690,3,FALSE),"")</f>
        <v>DRY</v>
      </c>
      <c r="L30" s="423" t="str">
        <f>+IF(IFERROR(MATCH(B30,'Erection Compiled'!$C$6:$C$824,0),"B")="B","","E")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+IFERROR(VLOOKUP(B31,Foundation!$C$8:$E$690,3,FALSE),"")</f>
        <v>DRY</v>
      </c>
      <c r="L31" s="423" t="str">
        <f>+IF(IFERROR(MATCH(B31,'Erection Compiled'!$C$6:$C$824,0),"B")="B","","E")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+IFERROR(VLOOKUP(B32,Foundation!$C$8:$E$690,3,FALSE),"")</f>
        <v>DRY</v>
      </c>
      <c r="L32" s="423" t="str">
        <f>+IF(IFERROR(MATCH(B32,'Erection Compiled'!$C$6:$C$824,0),"B")="B","","E")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+IFERROR(VLOOKUP(B33,Foundation!$C$8:$E$690,3,FALSE),"")</f>
        <v>DRY</v>
      </c>
      <c r="L33" s="423" t="str">
        <f>+IF(IFERROR(MATCH(B33,'Erection Compiled'!$C$6:$C$824,0),"B")="B","","E")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+IFERROR(VLOOKUP(B34,Foundation!$C$8:$E$690,3,FALSE),"")</f>
        <v>DRY</v>
      </c>
      <c r="L34" s="423" t="str">
        <f>+IF(IFERROR(MATCH(B34,'Erection Compiled'!$C$6:$C$824,0),"B")="B","","E")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+IFERROR(VLOOKUP(B35,Foundation!$C$8:$E$690,3,FALSE),"")</f>
        <v>DFR</v>
      </c>
      <c r="L35" s="423" t="str">
        <f>+IF(IFERROR(MATCH(B35,'Erection Compiled'!$C$6:$C$824,0),"B")="B","","E")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+IFERROR(VLOOKUP(B36,Foundation!$C$8:$E$690,3,FALSE),"")</f>
        <v>DFR</v>
      </c>
      <c r="L36" s="423" t="str">
        <f>+IF(IFERROR(MATCH(B36,'Erection Compiled'!$C$6:$C$824,0),"B")="B","","E")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+IFERROR(VLOOKUP(B37,Foundation!$C$8:$E$690,3,FALSE),"")</f>
        <v>DRY</v>
      </c>
      <c r="L37" s="423" t="str">
        <f>+IF(IFERROR(MATCH(B37,'Erection Compiled'!$C$6:$C$824,0),"B")="B","","E")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+IFERROR(VLOOKUP(B38,Foundation!$C$8:$E$690,3,FALSE),"")</f>
        <v>DRY</v>
      </c>
      <c r="L38" s="423" t="str">
        <f>+IF(IFERROR(MATCH(B38,'Erection Compiled'!$C$6:$C$824,0),"B")="B","","E")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+IFERROR(VLOOKUP(B39,Foundation!$C$8:$E$690,3,FALSE),"")</f>
        <v>DRY</v>
      </c>
      <c r="L39" s="423" t="str">
        <f>+IF(IFERROR(MATCH(B39,'Erection Compiled'!$C$6:$C$824,0),"B")="B","","E")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+IFERROR(VLOOKUP(B40,Foundation!$C$8:$E$690,3,FALSE),"")</f>
        <v>DRY</v>
      </c>
      <c r="L40" s="423" t="str">
        <f>+IF(IFERROR(MATCH(B40,'Erection Compiled'!$C$6:$C$824,0),"B")="B","","E")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+IFERROR(VLOOKUP(B41,Foundation!$C$8:$E$690,3,FALSE),"")</f>
        <v>DRY</v>
      </c>
      <c r="L41" s="423" t="str">
        <f>+IF(IFERROR(MATCH(B41,'Erection Compiled'!$C$6:$C$824,0),"B")="B","","E")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+IFERROR(VLOOKUP(B42,Foundation!$C$8:$E$690,3,FALSE),"")</f>
        <v>DRY</v>
      </c>
      <c r="L42" s="423" t="str">
        <f>+IF(IFERROR(MATCH(B42,'Erection Compiled'!$C$6:$C$824,0),"B")="B","","E")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+IFERROR(VLOOKUP(B43,Foundation!$C$8:$E$690,3,FALSE),"")</f>
        <v>DRY</v>
      </c>
      <c r="L43" s="423" t="str">
        <f>+IF(IFERROR(MATCH(B43,'Erection Compiled'!$C$6:$C$824,0),"B")="B","","E")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+IFERROR(VLOOKUP(B44,Foundation!$C$8:$E$690,3,FALSE),"")</f>
        <v>DRY</v>
      </c>
      <c r="L44" s="423" t="str">
        <f>+IF(IFERROR(MATCH(B44,'Erection Compiled'!$C$6:$C$824,0),"B")="B","","E")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+IFERROR(VLOOKUP(B45,Foundation!$C$8:$E$690,3,FALSE),"")</f>
        <v>DRY</v>
      </c>
      <c r="L45" s="423" t="str">
        <f>+IF(IFERROR(MATCH(B45,'Erection Compiled'!$C$6:$C$824,0),"B")="B","","E")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+IFERROR(VLOOKUP(B46,Foundation!$C$8:$E$690,3,FALSE),"")</f>
        <v>DRY</v>
      </c>
      <c r="L46" s="423" t="str">
        <f>+IF(IFERROR(MATCH(B46,'Erection Compiled'!$C$6:$C$824,0),"B")="B","","E")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+IFERROR(VLOOKUP(B47,Foundation!$C$8:$E$690,3,FALSE),"")</f>
        <v>DFR</v>
      </c>
      <c r="L47" s="423" t="str">
        <f>+IF(IFERROR(MATCH(B47,'Erection Compiled'!$C$6:$C$824,0),"B")="B","","E")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+IFERROR(VLOOKUP(B48,Foundation!$C$8:$E$690,3,FALSE),"")</f>
        <v>DFR</v>
      </c>
      <c r="L48" s="423" t="str">
        <f>+IF(IFERROR(MATCH(B48,'Erection Compiled'!$C$6:$C$824,0),"B")="B","","E")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+IFERROR(VLOOKUP(B49,Foundation!$C$8:$E$690,3,FALSE),"")</f>
        <v>DRY</v>
      </c>
      <c r="L49" s="423" t="str">
        <f>+IF(IFERROR(MATCH(B49,'Erection Compiled'!$C$6:$C$824,0),"B")="B","","E")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+IFERROR(VLOOKUP(B50,Foundation!$C$8:$E$690,3,FALSE),"")</f>
        <v>DRY</v>
      </c>
      <c r="L50" s="423" t="str">
        <f>+IF(IFERROR(MATCH(B50,'Erection Compiled'!$C$6:$C$824,0),"B")="B","","E")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+IFERROR(VLOOKUP(B51,Foundation!$C$8:$E$690,3,FALSE),"")</f>
        <v>DRY</v>
      </c>
      <c r="L51" s="423" t="str">
        <f>+IF(IFERROR(MATCH(B51,'Erection Compiled'!$C$6:$C$824,0),"B")="B","","E")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+IFERROR(VLOOKUP(B52,Foundation!$C$8:$E$690,3,FALSE),"")</f>
        <v>DFR</v>
      </c>
      <c r="L52" s="423" t="str">
        <f>+IF(IFERROR(MATCH(B52,'Erection Compiled'!$C$6:$C$824,0),"B")="B","","E")</f>
        <v/>
      </c>
      <c r="M52" s="423" t="str">
        <f>+IFERROR(VLOOKUP(B52,Tackwelding!$B$6:$G$396,6,FALSE),"")</f>
        <v/>
      </c>
    </row>
    <row r="53" spans="1:13" x14ac:dyDescent="0.25">
      <c r="A53" s="423">
        <v>47</v>
      </c>
      <c r="B53" s="423" t="s">
        <v>465</v>
      </c>
      <c r="C53" s="423" t="s">
        <v>231</v>
      </c>
      <c r="H53" s="423" t="str">
        <f t="shared" si="0"/>
        <v>,,,</v>
      </c>
      <c r="I53" s="426">
        <v>443.7</v>
      </c>
      <c r="K53" s="423" t="str">
        <f>+IFERROR(VLOOKUP(B53,Foundation!$C$8:$E$690,3,FALSE),"")</f>
        <v>DRY</v>
      </c>
      <c r="L53" s="423" t="str">
        <f>+IF(IFERROR(MATCH(B53,'Erection Compiled'!$C$6:$C$824,0),"B")="B","","E")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+IFERROR(VLOOKUP(B54,Foundation!$C$8:$E$690,3,FALSE),"")</f>
        <v>DFR</v>
      </c>
      <c r="L54" s="423" t="str">
        <f>+IF(IFERROR(MATCH(B54,'Erection Compiled'!$C$6:$C$824,0),"B")="B","","E")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+IFERROR(VLOOKUP(B55,Foundation!$C$8:$E$690,3,FALSE),"")</f>
        <v>DFR</v>
      </c>
      <c r="L55" s="423" t="str">
        <f>+IF(IFERROR(MATCH(B55,'Erection Compiled'!$C$6:$C$824,0),"B")="B","","E")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+IFERROR(VLOOKUP(B56,Foundation!$C$8:$E$690,3,FALSE),"")</f>
        <v>DFR</v>
      </c>
      <c r="L56" s="423" t="str">
        <f>+IF(IFERROR(MATCH(B56,'Erection Compiled'!$C$6:$C$824,0),"B")="B","","E")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+IFERROR(VLOOKUP(B57,Foundation!$C$8:$E$690,3,FALSE),"")</f>
        <v>DRY</v>
      </c>
      <c r="L57" s="423" t="str">
        <f>+IF(IFERROR(MATCH(B57,'Erection Compiled'!$C$6:$C$824,0),"B")="B","","E")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+IFERROR(VLOOKUP(B58,Foundation!$C$8:$E$690,3,FALSE),"")</f>
        <v>DFR</v>
      </c>
      <c r="L58" s="423" t="str">
        <f>+IF(IFERROR(MATCH(B58,'Erection Compiled'!$C$6:$C$824,0),"B")="B","","E")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+IFERROR(VLOOKUP(B59,Foundation!$C$8:$E$690,3,FALSE),"")</f>
        <v>DRY</v>
      </c>
      <c r="L59" s="423" t="str">
        <f>+IF(IFERROR(MATCH(B59,'Erection Compiled'!$C$6:$C$824,0),"B")="B","","E")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+IFERROR(VLOOKUP(B60,Foundation!$C$8:$E$690,3,FALSE),"")</f>
        <v>DFR</v>
      </c>
      <c r="L60" s="423" t="str">
        <f>+IF(IFERROR(MATCH(B60,'Erection Compiled'!$C$6:$C$824,0),"B")="B","","E")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+IFERROR(VLOOKUP(B61,Foundation!$C$8:$E$690,3,FALSE),"")</f>
        <v>DRY</v>
      </c>
      <c r="L61" s="423" t="str">
        <f>+IF(IFERROR(MATCH(B61,'Erection Compiled'!$C$6:$C$824,0),"B")="B","","E")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+IFERROR(VLOOKUP(B62,Foundation!$C$8:$E$690,3,FALSE),"")</f>
        <v>Sandy</v>
      </c>
      <c r="L62" s="423" t="str">
        <f>+IF(IFERROR(MATCH(B62,'Erection Compiled'!$C$6:$C$824,0),"B")="B","","E")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+IFERROR(VLOOKUP(B63,Foundation!$C$8:$E$690,3,FALSE),"")</f>
        <v>DRY</v>
      </c>
      <c r="L63" s="423" t="str">
        <f>+IF(IFERROR(MATCH(B63,'Erection Compiled'!$C$6:$C$824,0),"B")="B","","E")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+IFERROR(VLOOKUP(B64,Foundation!$C$8:$E$690,3,FALSE),"")</f>
        <v>DRY</v>
      </c>
      <c r="L64" s="423" t="str">
        <f>+IF(IFERROR(MATCH(B64,'Erection Compiled'!$C$6:$C$824,0),"B")="B","","E")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+IFERROR(VLOOKUP(B65,Foundation!$C$8:$E$690,3,FALSE),"")</f>
        <v>DRY</v>
      </c>
      <c r="L65" s="423" t="str">
        <f>+IF(IFERROR(MATCH(B65,'Erection Compiled'!$C$6:$C$824,0),"B")="B","","E")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+IFERROR(VLOOKUP(B66,Foundation!$C$8:$E$690,3,FALSE),"")</f>
        <v>DRY</v>
      </c>
      <c r="L66" s="423" t="str">
        <f>+IF(IFERROR(MATCH(B66,'Erection Compiled'!$C$6:$C$824,0),"B")="B","","E")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+IFERROR(VLOOKUP(B67,Foundation!$C$8:$E$690,3,FALSE),"")</f>
        <v>DRY</v>
      </c>
      <c r="L67" s="423" t="str">
        <f>+IF(IFERROR(MATCH(B67,'Erection Compiled'!$C$6:$C$824,0),"B")="B","","E")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+IFERROR(VLOOKUP(B68,Foundation!$C$8:$E$690,3,FALSE),"")</f>
        <v>DRY</v>
      </c>
      <c r="L68" s="423" t="str">
        <f>+IF(IFERROR(MATCH(B68,'Erection Compiled'!$C$6:$C$824,0),"B")="B","","E")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+IFERROR(VLOOKUP(B69,Foundation!$C$8:$E$690,3,FALSE),"")</f>
        <v>DFR</v>
      </c>
      <c r="L69" s="423" t="str">
        <f>+IF(IFERROR(MATCH(B69,'Erection Compiled'!$C$6:$C$824,0),"B")="B","","E")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+IFERROR(VLOOKUP(B70,Foundation!$C$8:$E$690,3,FALSE),"")</f>
        <v>DFR</v>
      </c>
      <c r="L70" s="423" t="str">
        <f>+IF(IFERROR(MATCH(B70,'Erection Compiled'!$C$6:$C$824,0),"B")="B","","E")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+IFERROR(VLOOKUP(B71,Foundation!$C$8:$E$690,3,FALSE),"")</f>
        <v>DRY</v>
      </c>
      <c r="L71" s="423" t="str">
        <f>+IF(IFERROR(MATCH(B71,'Erection Compiled'!$C$6:$C$824,0),"B")="B","","E")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+IFERROR(VLOOKUP(B72,Foundation!$C$8:$E$690,3,FALSE),"")</f>
        <v>DFR</v>
      </c>
      <c r="L72" s="423" t="str">
        <f>+IF(IFERROR(MATCH(B72,'Erection Compiled'!$C$6:$C$824,0),"B")="B","","E")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+IFERROR(VLOOKUP(B73,Foundation!$C$8:$E$690,3,FALSE),"")</f>
        <v>DFR</v>
      </c>
      <c r="L73" s="423" t="str">
        <f>+IF(IFERROR(MATCH(B73,'Erection Compiled'!$C$6:$C$824,0),"B")="B","","E")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+IFERROR(VLOOKUP(B74,Foundation!$C$8:$E$690,3,FALSE),"")</f>
        <v>Sandy</v>
      </c>
      <c r="L74" s="423" t="str">
        <f>+IF(IFERROR(MATCH(B74,'Erection Compiled'!$C$6:$C$824,0),"B")="B","","E")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+IFERROR(VLOOKUP(B75,Foundation!$C$8:$E$690,3,FALSE),"")</f>
        <v>Sandy</v>
      </c>
      <c r="L75" s="423" t="str">
        <f>+IF(IFERROR(MATCH(B75,'Erection Compiled'!$C$6:$C$824,0),"B")="B","","E")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+IFERROR(VLOOKUP(B76,Foundation!$C$8:$E$690,3,FALSE),"")</f>
        <v>Sandy</v>
      </c>
      <c r="L76" s="423" t="str">
        <f>+IF(IFERROR(MATCH(B76,'Erection Compiled'!$C$6:$C$824,0),"B")="B","","E")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+IFERROR(VLOOKUP(B77,Foundation!$C$8:$E$690,3,FALSE),"")</f>
        <v>Sandy</v>
      </c>
      <c r="L77" s="423" t="str">
        <f>+IF(IFERROR(MATCH(B77,'Erection Compiled'!$C$6:$C$824,0),"B")="B","","E")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+IFERROR(VLOOKUP(B78,Foundation!$C$8:$E$690,3,FALSE),"")</f>
        <v>Sandy</v>
      </c>
      <c r="L78" s="423" t="str">
        <f>+IF(IFERROR(MATCH(B78,'Erection Compiled'!$C$6:$C$824,0),"B")="B","","E")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+IFERROR(VLOOKUP(B79,Foundation!$C$8:$E$690,3,FALSE),"")</f>
        <v>Sandy</v>
      </c>
      <c r="L79" s="423" t="str">
        <f>+IF(IFERROR(MATCH(B79,'Erection Compiled'!$C$6:$C$824,0),"B")="B","","E")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+IFERROR(VLOOKUP(B80,Foundation!$C$8:$E$690,3,FALSE),"")</f>
        <v>Sandy</v>
      </c>
      <c r="L80" s="423" t="str">
        <f>+IF(IFERROR(MATCH(B80,'Erection Compiled'!$C$6:$C$824,0),"B")="B","","E")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+IFERROR(VLOOKUP(B81,Foundation!$C$8:$E$690,3,FALSE),"")</f>
        <v>DFR</v>
      </c>
      <c r="L81" s="423" t="str">
        <f>+IF(IFERROR(MATCH(B81,'Erection Compiled'!$C$6:$C$824,0),"B")="B","","E")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+IFERROR(VLOOKUP(B82,Foundation!$C$8:$E$690,3,FALSE),"")</f>
        <v>DRY</v>
      </c>
      <c r="L82" s="423" t="str">
        <f>+IF(IFERROR(MATCH(B82,'Erection Compiled'!$C$6:$C$824,0),"B")="B","","E")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+IFERROR(VLOOKUP(B83,Foundation!$C$8:$E$690,3,FALSE),"")</f>
        <v>DRY</v>
      </c>
      <c r="L83" s="423" t="str">
        <f>+IF(IFERROR(MATCH(B83,'Erection Compiled'!$C$6:$C$824,0),"B")="B","","E")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+IFERROR(VLOOKUP(B84,Foundation!$C$8:$E$690,3,FALSE),"")</f>
        <v>DRY</v>
      </c>
      <c r="L84" s="423" t="str">
        <f>+IF(IFERROR(MATCH(B84,'Erection Compiled'!$C$6:$C$824,0),"B")="B","","E")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+IFERROR(VLOOKUP(B85,Foundation!$C$8:$E$690,3,FALSE),"")</f>
        <v>DRY</v>
      </c>
      <c r="L85" s="423" t="str">
        <f>+IF(IFERROR(MATCH(B85,'Erection Compiled'!$C$6:$C$824,0),"B")="B","","E")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+IFERROR(VLOOKUP(B86,Foundation!$C$8:$E$690,3,FALSE),"")</f>
        <v>DRY</v>
      </c>
      <c r="L86" s="423" t="str">
        <f>+IF(IFERROR(MATCH(B86,'Erection Compiled'!$C$6:$C$824,0),"B")="B","","E")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+IFERROR(VLOOKUP(B87,Foundation!$C$8:$E$690,3,FALSE),"")</f>
        <v>DRY</v>
      </c>
      <c r="L87" s="423" t="str">
        <f>+IF(IFERROR(MATCH(B87,'Erection Compiled'!$C$6:$C$824,0),"B")="B","","E")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+IFERROR(VLOOKUP(B88,Foundation!$C$8:$E$690,3,FALSE),"")</f>
        <v>DRY</v>
      </c>
      <c r="L88" s="423" t="str">
        <f>+IF(IFERROR(MATCH(B88,'Erection Compiled'!$C$6:$C$824,0),"B")="B","","E")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+IFERROR(VLOOKUP(B89,Foundation!$C$8:$E$690,3,FALSE),"")</f>
        <v>Sandy</v>
      </c>
      <c r="L89" s="423" t="str">
        <f>+IF(IFERROR(MATCH(B89,'Erection Compiled'!$C$6:$C$824,0),"B")="B","","E")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+IFERROR(VLOOKUP(B90,Foundation!$C$8:$E$690,3,FALSE),"")</f>
        <v>Sandy</v>
      </c>
      <c r="L90" s="423" t="str">
        <f>+IF(IFERROR(MATCH(B90,'Erection Compiled'!$C$6:$C$824,0),"B")="B","","E")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+IFERROR(VLOOKUP(B91,Foundation!$C$8:$E$690,3,FALSE),"")</f>
        <v>DRY</v>
      </c>
      <c r="L91" s="423" t="str">
        <f>+IF(IFERROR(MATCH(B91,'Erection Compiled'!$C$6:$C$824,0),"B")="B","","E")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+IFERROR(VLOOKUP(B92,Foundation!$C$8:$E$690,3,FALSE),"")</f>
        <v>DRY</v>
      </c>
      <c r="L92" s="423" t="str">
        <f>+IF(IFERROR(MATCH(B92,'Erection Compiled'!$C$6:$C$824,0),"B")="B","","E")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+IFERROR(VLOOKUP(B93,Foundation!$C$8:$E$690,3,FALSE),"")</f>
        <v>DRY</v>
      </c>
      <c r="L93" s="423" t="str">
        <f>+IF(IFERROR(MATCH(B93,'Erection Compiled'!$C$6:$C$824,0),"B")="B","","E")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+IFERROR(VLOOKUP(B94,Foundation!$C$8:$E$690,3,FALSE),"")</f>
        <v>DRY</v>
      </c>
      <c r="L94" s="423" t="str">
        <f>+IF(IFERROR(MATCH(B94,'Erection Compiled'!$C$6:$C$824,0),"B")="B","","E")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+IFERROR(VLOOKUP(B95,Foundation!$C$8:$E$690,3,FALSE),"")</f>
        <v>DRY</v>
      </c>
      <c r="L95" s="423" t="str">
        <f>+IF(IFERROR(MATCH(B95,'Erection Compiled'!$C$6:$C$824,0),"B")="B","","E")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+IFERROR(VLOOKUP(B96,Foundation!$C$8:$E$690,3,FALSE),"")</f>
        <v>Sandy</v>
      </c>
      <c r="L96" s="423" t="str">
        <f>+IF(IFERROR(MATCH(B96,'Erection Compiled'!$C$6:$C$824,0),"B")="B","","E")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+IFERROR(VLOOKUP(B97,Foundation!$C$8:$E$690,3,FALSE),"")</f>
        <v>DRY</v>
      </c>
      <c r="L97" s="423" t="str">
        <f>+IF(IFERROR(MATCH(B97,'Erection Compiled'!$C$6:$C$824,0),"B")="B","","E")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+IFERROR(VLOOKUP(B98,Foundation!$C$8:$E$690,3,FALSE),"")</f>
        <v>Sandy</v>
      </c>
      <c r="L98" s="423" t="str">
        <f>+IF(IFERROR(MATCH(B98,'Erection Compiled'!$C$6:$C$824,0),"B")="B","","E")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+IFERROR(VLOOKUP(B99,Foundation!$C$8:$E$690,3,FALSE),"")</f>
        <v>DRY</v>
      </c>
      <c r="L99" s="423" t="str">
        <f>+IF(IFERROR(MATCH(B99,'Erection Compiled'!$C$6:$C$824,0),"B")="B","","E")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+IFERROR(VLOOKUP(B100,Foundation!$C$8:$E$690,3,FALSE),"")</f>
        <v>DRY</v>
      </c>
      <c r="L100" s="423" t="str">
        <f>+IF(IFERROR(MATCH(B100,'Erection Compiled'!$C$6:$C$824,0),"B")="B","","E")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+IFERROR(VLOOKUP(B101,Foundation!$C$8:$E$690,3,FALSE),"")</f>
        <v>DRY</v>
      </c>
      <c r="L101" s="423" t="str">
        <f>+IF(IFERROR(MATCH(B101,'Erection Compiled'!$C$6:$C$824,0),"B")="B","","E")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+IFERROR(VLOOKUP(B102,Foundation!$C$8:$E$690,3,FALSE),"")</f>
        <v>DRY</v>
      </c>
      <c r="L102" s="423" t="str">
        <f>+IF(IFERROR(MATCH(B102,'Erection Compiled'!$C$6:$C$824,0),"B")="B","","E")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+IFERROR(VLOOKUP(B103,Foundation!$C$8:$E$690,3,FALSE),"")</f>
        <v>DRY</v>
      </c>
      <c r="L103" s="423" t="str">
        <f>+IF(IFERROR(MATCH(B103,'Erection Compiled'!$C$6:$C$824,0),"B")="B","","E")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+IFERROR(VLOOKUP(B104,Foundation!$C$8:$E$690,3,FALSE),"")</f>
        <v>DRY</v>
      </c>
      <c r="L104" s="423" t="str">
        <f>+IF(IFERROR(MATCH(B104,'Erection Compiled'!$C$6:$C$824,0),"B")="B","","E")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+IFERROR(VLOOKUP(B105,Foundation!$C$8:$E$690,3,FALSE),"")</f>
        <v>DRY</v>
      </c>
      <c r="L105" s="423" t="str">
        <f>+IF(IFERROR(MATCH(B105,'Erection Compiled'!$C$6:$C$824,0),"B")="B","","E")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+IFERROR(VLOOKUP(B106,Foundation!$C$8:$E$690,3,FALSE),"")</f>
        <v>DRY</v>
      </c>
      <c r="L106" s="423" t="str">
        <f>+IF(IFERROR(MATCH(B106,'Erection Compiled'!$C$6:$C$824,0),"B")="B","","E")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+IFERROR(VLOOKUP(B107,Foundation!$C$8:$E$690,3,FALSE),"")</f>
        <v>DRY</v>
      </c>
      <c r="L107" s="423" t="str">
        <f>+IF(IFERROR(MATCH(B107,'Erection Compiled'!$C$6:$C$824,0),"B")="B","","E")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+IFERROR(VLOOKUP(B108,Foundation!$C$8:$E$690,3,FALSE),"")</f>
        <v>DRY</v>
      </c>
      <c r="L108" s="423" t="str">
        <f>+IF(IFERROR(MATCH(B108,'Erection Compiled'!$C$6:$C$824,0),"B")="B","","E")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+IFERROR(VLOOKUP(B109,Foundation!$C$8:$E$690,3,FALSE),"")</f>
        <v>DRY</v>
      </c>
      <c r="L109" s="423" t="str">
        <f>+IF(IFERROR(MATCH(B109,'Erection Compiled'!$C$6:$C$824,0),"B")="B","","E")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+IFERROR(VLOOKUP(B110,Foundation!$C$8:$E$690,3,FALSE),"")</f>
        <v>DRY</v>
      </c>
      <c r="L110" s="423" t="str">
        <f>+IF(IFERROR(MATCH(B110,'Erection Compiled'!$C$6:$C$824,0),"B")="B","","E")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+IFERROR(VLOOKUP(B111,Foundation!$C$8:$E$690,3,FALSE),"")</f>
        <v>DRY</v>
      </c>
      <c r="L111" s="423" t="str">
        <f>+IF(IFERROR(MATCH(B111,'Erection Compiled'!$C$6:$C$824,0),"B")="B","","E")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+IFERROR(VLOOKUP(B112,Foundation!$C$8:$E$690,3,FALSE),"")</f>
        <v>DRY</v>
      </c>
      <c r="L112" s="423" t="str">
        <f>+IF(IFERROR(MATCH(B112,'Erection Compiled'!$C$6:$C$824,0),"B")="B","","E")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+IFERROR(VLOOKUP(B113,Foundation!$C$8:$E$690,3,FALSE),"")</f>
        <v>DRY</v>
      </c>
      <c r="L113" s="423" t="str">
        <f>+IF(IFERROR(MATCH(B113,'Erection Compiled'!$C$6:$C$824,0),"B")="B","","E")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+IFERROR(VLOOKUP(B114,Foundation!$C$8:$E$690,3,FALSE),"")</f>
        <v>DRY</v>
      </c>
      <c r="L114" s="423" t="str">
        <f>+IF(IFERROR(MATCH(B114,'Erection Compiled'!$C$6:$C$824,0),"B")="B","","E")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+IFERROR(VLOOKUP(B115,Foundation!$C$8:$E$690,3,FALSE),"")</f>
        <v>DRY</v>
      </c>
      <c r="L115" s="423" t="str">
        <f>+IF(IFERROR(MATCH(B115,'Erection Compiled'!$C$6:$C$824,0),"B")="B","","E")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+IFERROR(VLOOKUP(B116,Foundation!$C$8:$E$690,3,FALSE),"")</f>
        <v>DRY</v>
      </c>
      <c r="L116" s="423" t="str">
        <f>+IF(IFERROR(MATCH(B116,'Erection Compiled'!$C$6:$C$824,0),"B")="B","","E")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+IFERROR(VLOOKUP(B117,Foundation!$C$8:$E$690,3,FALSE),"")</f>
        <v>DRY</v>
      </c>
      <c r="L117" s="423" t="str">
        <f>+IF(IFERROR(MATCH(B117,'Erection Compiled'!$C$6:$C$824,0),"B")="B","","E")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+IFERROR(VLOOKUP(B118,Foundation!$C$8:$E$690,3,FALSE),"")</f>
        <v>DRY</v>
      </c>
      <c r="L118" s="423" t="str">
        <f>+IF(IFERROR(MATCH(B118,'Erection Compiled'!$C$6:$C$824,0),"B")="B","","E")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+IFERROR(VLOOKUP(B119,Foundation!$C$8:$E$690,3,FALSE),"")</f>
        <v>DRY</v>
      </c>
      <c r="L119" s="423" t="str">
        <f>+IF(IFERROR(MATCH(B119,'Erection Compiled'!$C$6:$C$824,0),"B")="B","","E")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+IFERROR(VLOOKUP(B120,Foundation!$C$8:$E$690,3,FALSE),"")</f>
        <v>DRY</v>
      </c>
      <c r="L120" s="423" t="str">
        <f>+IF(IFERROR(MATCH(B120,'Erection Compiled'!$C$6:$C$824,0),"B")="B","","E")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+IFERROR(VLOOKUP(B121,Foundation!$C$8:$E$690,3,FALSE),"")</f>
        <v>DRY</v>
      </c>
      <c r="L121" s="423" t="str">
        <f>+IF(IFERROR(MATCH(B121,'Erection Compiled'!$C$6:$C$824,0),"B")="B","","E")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+IFERROR(VLOOKUP(B122,Foundation!$C$8:$E$690,3,FALSE),"")</f>
        <v>DRY</v>
      </c>
      <c r="L122" s="423" t="str">
        <f>+IF(IFERROR(MATCH(B122,'Erection Compiled'!$C$6:$C$824,0),"B")="B","","E")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+IFERROR(VLOOKUP(B123,Foundation!$C$8:$E$690,3,FALSE),"")</f>
        <v>DRY</v>
      </c>
      <c r="L123" s="423" t="str">
        <f>+IF(IFERROR(MATCH(B123,'Erection Compiled'!$C$6:$C$824,0),"B")="B","","E")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+IFERROR(VLOOKUP(B124,Foundation!$C$8:$E$690,3,FALSE),"")</f>
        <v>DRY</v>
      </c>
      <c r="L124" s="423" t="str">
        <f>+IF(IFERROR(MATCH(B124,'Erection Compiled'!$C$6:$C$824,0),"B")="B","","E")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+IFERROR(VLOOKUP(B125,Foundation!$C$8:$E$690,3,FALSE),"")</f>
        <v>DRY</v>
      </c>
      <c r="L125" s="423" t="str">
        <f>+IF(IFERROR(MATCH(B125,'Erection Compiled'!$C$6:$C$824,0),"B")="B","","E")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+IFERROR(VLOOKUP(B126,Foundation!$C$8:$E$690,3,FALSE),"")</f>
        <v>DRY</v>
      </c>
      <c r="L126" s="423" t="str">
        <f>+IF(IFERROR(MATCH(B126,'Erection Compiled'!$C$6:$C$824,0),"B")="B","","E")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+IFERROR(VLOOKUP(B127,Foundation!$C$8:$E$690,3,FALSE),"")</f>
        <v>Sandy</v>
      </c>
      <c r="L127" s="423" t="str">
        <f>+IF(IFERROR(MATCH(B127,'Erection Compiled'!$C$6:$C$824,0),"B")="B","","E")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+IFERROR(VLOOKUP(B128,Foundation!$C$8:$E$690,3,FALSE),"")</f>
        <v>Sandy</v>
      </c>
      <c r="L128" s="423" t="str">
        <f>+IF(IFERROR(MATCH(B128,'Erection Compiled'!$C$6:$C$824,0),"B")="B","","E")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+IFERROR(VLOOKUP(B129,Foundation!$C$8:$E$690,3,FALSE),"")</f>
        <v>DRY</v>
      </c>
      <c r="L129" s="423" t="str">
        <f>+IF(IFERROR(MATCH(B129,'Erection Compiled'!$C$6:$C$824,0),"B")="B","","E")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+IFERROR(VLOOKUP(B130,Foundation!$C$8:$E$690,3,FALSE),"")</f>
        <v>DRY</v>
      </c>
      <c r="L130" s="423" t="str">
        <f>+IF(IFERROR(MATCH(B130,'Erection Compiled'!$C$6:$C$824,0),"B")="B","","E")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+IFERROR(VLOOKUP(B131,Foundation!$C$8:$E$690,3,FALSE),"")</f>
        <v>DRY</v>
      </c>
      <c r="L131" s="423" t="str">
        <f>+IF(IFERROR(MATCH(B131,'Erection Compiled'!$C$6:$C$824,0),"B")="B","","E")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+IFERROR(VLOOKUP(B132,Foundation!$C$8:$E$690,3,FALSE),"")</f>
        <v>Sandy</v>
      </c>
      <c r="L132" s="423" t="str">
        <f>+IF(IFERROR(MATCH(B132,'Erection Compiled'!$C$6:$C$824,0),"B")="B","","E")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+IFERROR(VLOOKUP(B133,Foundation!$C$8:$E$690,3,FALSE),"")</f>
        <v>Sandy</v>
      </c>
      <c r="L133" s="423" t="str">
        <f>+IF(IFERROR(MATCH(B133,'Erection Compiled'!$C$6:$C$824,0),"B")="B","","E")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+IFERROR(VLOOKUP(B134,Foundation!$C$8:$E$690,3,FALSE),"")</f>
        <v>Sandy</v>
      </c>
      <c r="L134" s="423" t="str">
        <f>+IF(IFERROR(MATCH(B134,'Erection Compiled'!$C$6:$C$824,0),"B")="B","","E")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+IFERROR(VLOOKUP(B135,Foundation!$C$8:$E$690,3,FALSE),"")</f>
        <v>Sandy</v>
      </c>
      <c r="L135" s="423" t="str">
        <f>+IF(IFERROR(MATCH(B135,'Erection Compiled'!$C$6:$C$824,0),"B")="B","","E")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+IFERROR(VLOOKUP(B136,Foundation!$C$8:$E$690,3,FALSE),"")</f>
        <v>DFR</v>
      </c>
      <c r="L136" s="423" t="str">
        <f>+IF(IFERROR(MATCH(B136,'Erection Compiled'!$C$6:$C$824,0),"B")="B","","E")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+IFERROR(VLOOKUP(B137,Foundation!$C$8:$E$690,3,FALSE),"")</f>
        <v>DRY</v>
      </c>
      <c r="L137" s="423" t="str">
        <f>+IF(IFERROR(MATCH(B137,'Erection Compiled'!$C$6:$C$824,0),"B")="B","","E")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+IFERROR(VLOOKUP(B138,Foundation!$C$8:$E$690,3,FALSE),"")</f>
        <v>DFR</v>
      </c>
      <c r="L138" s="423" t="str">
        <f>+IF(IFERROR(MATCH(B138,'Erection Compiled'!$C$6:$C$824,0),"B")="B","","E")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+IFERROR(VLOOKUP(B139,Foundation!$C$8:$E$690,3,FALSE),"")</f>
        <v>DRY</v>
      </c>
      <c r="L139" s="423" t="str">
        <f>+IF(IFERROR(MATCH(B139,'Erection Compiled'!$C$6:$C$824,0),"B")="B","","E")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+IFERROR(VLOOKUP(B140,Foundation!$C$8:$E$690,3,FALSE),"")</f>
        <v>DFR</v>
      </c>
      <c r="L140" s="423" t="str">
        <f>+IF(IFERROR(MATCH(B140,'Erection Compiled'!$C$6:$C$824,0),"B")="B","","E")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+IFERROR(VLOOKUP(B141,Foundation!$C$8:$E$690,3,FALSE),"")</f>
        <v>DRY</v>
      </c>
      <c r="L141" s="423" t="str">
        <f>+IF(IFERROR(MATCH(B141,'Erection Compiled'!$C$6:$C$824,0),"B")="B","","E")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+IFERROR(VLOOKUP(B142,Foundation!$C$8:$E$690,3,FALSE),"")</f>
        <v>DRY</v>
      </c>
      <c r="L142" s="423" t="str">
        <f>+IF(IFERROR(MATCH(B142,'Erection Compiled'!$C$6:$C$824,0),"B")="B","","E")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+IFERROR(VLOOKUP(B143,Foundation!$C$8:$E$690,3,FALSE),"")</f>
        <v>Sandy</v>
      </c>
      <c r="L143" s="423" t="str">
        <f>+IF(IFERROR(MATCH(B143,'Erection Compiled'!$C$6:$C$824,0),"B")="B","","E")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+IFERROR(VLOOKUP(B144,Foundation!$C$8:$E$690,3,FALSE),"")</f>
        <v>Sandy</v>
      </c>
      <c r="L144" s="423" t="str">
        <f>+IF(IFERROR(MATCH(B144,'Erection Compiled'!$C$6:$C$824,0),"B")="B","","E")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+IFERROR(VLOOKUP(B145,Foundation!$C$8:$E$690,3,FALSE),"")</f>
        <v>Sandy</v>
      </c>
      <c r="L145" s="423" t="str">
        <f>+IF(IFERROR(MATCH(B145,'Erection Compiled'!$C$6:$C$824,0),"B")="B","","E")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+IFERROR(VLOOKUP(B146,Foundation!$C$8:$E$690,3,FALSE),"")</f>
        <v>Sandy</v>
      </c>
      <c r="L146" s="423" t="str">
        <f>+IF(IFERROR(MATCH(B146,'Erection Compiled'!$C$6:$C$824,0),"B")="B","","E")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+IFERROR(VLOOKUP(B147,Foundation!$C$8:$E$690,3,FALSE),"")</f>
        <v>DRY</v>
      </c>
      <c r="L147" s="423" t="str">
        <f>+IF(IFERROR(MATCH(B147,'Erection Compiled'!$C$6:$C$824,0),"B")="B","","E")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+IFERROR(VLOOKUP(B148,Foundation!$C$8:$E$690,3,FALSE),"")</f>
        <v>Sandy</v>
      </c>
      <c r="L148" s="423" t="str">
        <f>+IF(IFERROR(MATCH(B148,'Erection Compiled'!$C$6:$C$824,0),"B")="B","","E")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+IFERROR(VLOOKUP(B149,Foundation!$C$8:$E$690,3,FALSE),"")</f>
        <v>Sandy</v>
      </c>
      <c r="L149" s="423" t="str">
        <f>+IF(IFERROR(MATCH(B149,'Erection Compiled'!$C$6:$C$824,0),"B")="B","","E")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+IFERROR(VLOOKUP(B150,Foundation!$C$8:$E$690,3,FALSE),"")</f>
        <v>Sandy</v>
      </c>
      <c r="L150" s="423" t="str">
        <f>+IF(IFERROR(MATCH(B150,'Erection Compiled'!$C$6:$C$824,0),"B")="B","","E")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+IFERROR(VLOOKUP(B151,Foundation!$C$8:$E$690,3,FALSE),"")</f>
        <v>Sandy</v>
      </c>
      <c r="L151" s="423" t="str">
        <f>+IF(IFERROR(MATCH(B151,'Erection Compiled'!$C$6:$C$824,0),"B")="B","","E")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+IFERROR(VLOOKUP(B152,Foundation!$C$8:$E$690,3,FALSE),"")</f>
        <v>Sandy</v>
      </c>
      <c r="L152" s="423" t="str">
        <f>+IF(IFERROR(MATCH(B152,'Erection Compiled'!$C$6:$C$824,0),"B")="B","","E")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+IFERROR(VLOOKUP(B153,Foundation!$C$8:$E$690,3,FALSE),"")</f>
        <v>Sandy</v>
      </c>
      <c r="L153" s="423" t="str">
        <f>+IF(IFERROR(MATCH(B153,'Erection Compiled'!$C$6:$C$824,0),"B")="B","","E")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+IFERROR(VLOOKUP(B154,Foundation!$C$8:$E$690,3,FALSE),"")</f>
        <v>Sandy</v>
      </c>
      <c r="L154" s="423" t="str">
        <f>+IF(IFERROR(MATCH(B154,'Erection Compiled'!$C$6:$C$824,0),"B")="B","","E")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+IFERROR(VLOOKUP(B155,Foundation!$C$8:$E$690,3,FALSE),"")</f>
        <v>Sandy</v>
      </c>
      <c r="L155" s="423" t="str">
        <f>+IF(IFERROR(MATCH(B155,'Erection Compiled'!$C$6:$C$824,0),"B")="B","","E")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+IFERROR(VLOOKUP(B156,Foundation!$C$8:$E$690,3,FALSE),"")</f>
        <v>DRY</v>
      </c>
      <c r="L156" s="423" t="str">
        <f>+IF(IFERROR(MATCH(B156,'Erection Compiled'!$C$6:$C$824,0),"B")="B","","E")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+IFERROR(VLOOKUP(B157,Foundation!$C$8:$E$690,3,FALSE),"")</f>
        <v>DRY</v>
      </c>
      <c r="L157" s="423" t="str">
        <f>+IF(IFERROR(MATCH(B157,'Erection Compiled'!$C$6:$C$824,0),"B")="B","","E")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+IFERROR(VLOOKUP(B158,Foundation!$C$8:$E$690,3,FALSE),"")</f>
        <v>DRY</v>
      </c>
      <c r="L158" s="423" t="str">
        <f>+IF(IFERROR(MATCH(B158,'Erection Compiled'!$C$6:$C$824,0),"B")="B","","E")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+IFERROR(VLOOKUP(B159,Foundation!$C$8:$E$690,3,FALSE),"")</f>
        <v>DRY</v>
      </c>
      <c r="L159" s="423" t="str">
        <f>+IF(IFERROR(MATCH(B159,'Erection Compiled'!$C$6:$C$824,0),"B")="B","","E")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+IFERROR(VLOOKUP(B160,Foundation!$C$8:$E$690,3,FALSE),"")</f>
        <v>DRY</v>
      </c>
      <c r="L160" s="423" t="str">
        <f>+IF(IFERROR(MATCH(B160,'Erection Compiled'!$C$6:$C$824,0),"B")="B","","E")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+IFERROR(VLOOKUP(B161,Foundation!$C$8:$E$690,3,FALSE),"")</f>
        <v>Sandy</v>
      </c>
      <c r="L161" s="423" t="str">
        <f>+IF(IFERROR(MATCH(B161,'Erection Compiled'!$C$6:$C$824,0),"B")="B","","E")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+IFERROR(VLOOKUP(B162,Foundation!$C$8:$E$690,3,FALSE),"")</f>
        <v>Sandy</v>
      </c>
      <c r="L162" s="423" t="str">
        <f>+IF(IFERROR(MATCH(B162,'Erection Compiled'!$C$6:$C$824,0),"B")="B","","E")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+IFERROR(VLOOKUP(B163,Foundation!$C$8:$E$690,3,FALSE),"")</f>
        <v>DFR</v>
      </c>
      <c r="L163" s="423" t="str">
        <f>+IF(IFERROR(MATCH(B163,'Erection Compiled'!$C$6:$C$824,0),"B")="B","","E")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+IFERROR(VLOOKUP(B164,Foundation!$C$8:$E$690,3,FALSE),"")</f>
        <v>DRY</v>
      </c>
      <c r="L164" s="423" t="str">
        <f>+IF(IFERROR(MATCH(B164,'Erection Compiled'!$C$6:$C$824,0),"B")="B","","E")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+IFERROR(VLOOKUP(B165,Foundation!$C$8:$E$690,3,FALSE),"")</f>
        <v>DFR</v>
      </c>
      <c r="L165" s="423" t="str">
        <f>+IF(IFERROR(MATCH(B165,'Erection Compiled'!$C$6:$C$824,0),"B")="B","","E")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+IFERROR(VLOOKUP(B166,Foundation!$C$8:$E$690,3,FALSE),"")</f>
        <v>DRY</v>
      </c>
      <c r="L166" s="423" t="str">
        <f>+IF(IFERROR(MATCH(B166,'Erection Compiled'!$C$6:$C$824,0),"B")="B","","E")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+IFERROR(VLOOKUP(B167,Foundation!$C$8:$E$690,3,FALSE),"")</f>
        <v>Sandy</v>
      </c>
      <c r="L167" s="423" t="str">
        <f>+IF(IFERROR(MATCH(B167,'Erection Compiled'!$C$6:$C$824,0),"B")="B","","E")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+IFERROR(VLOOKUP(B168,Foundation!$C$8:$E$690,3,FALSE),"")</f>
        <v>Sandy</v>
      </c>
      <c r="L168" s="423" t="str">
        <f>+IF(IFERROR(MATCH(B168,'Erection Compiled'!$C$6:$C$824,0),"B")="B","","E")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+IFERROR(VLOOKUP(B169,Foundation!$C$8:$E$690,3,FALSE),"")</f>
        <v>Sandy</v>
      </c>
      <c r="L169" s="423" t="str">
        <f>+IF(IFERROR(MATCH(B169,'Erection Compiled'!$C$6:$C$824,0),"B")="B","","E")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+IFERROR(VLOOKUP(B170,Foundation!$C$8:$E$690,3,FALSE),"")</f>
        <v>DFR</v>
      </c>
      <c r="L170" s="423" t="str">
        <f>+IF(IFERROR(MATCH(B170,'Erection Compiled'!$C$6:$C$824,0),"B")="B","","E")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+IFERROR(VLOOKUP(B171,Foundation!$C$8:$E$690,3,FALSE),"")</f>
        <v>DFR</v>
      </c>
      <c r="L171" s="423" t="str">
        <f>+IF(IFERROR(MATCH(B171,'Erection Compiled'!$C$6:$C$824,0),"B")="B","","E")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+IFERROR(VLOOKUP(B172,Foundation!$C$8:$E$690,3,FALSE),"")</f>
        <v>DFR</v>
      </c>
      <c r="L172" s="423" t="str">
        <f>+IF(IFERROR(MATCH(B172,'Erection Compiled'!$C$6:$C$824,0),"B")="B","","E")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+IFERROR(VLOOKUP(B173,Foundation!$C$8:$E$690,3,FALSE),"")</f>
        <v>DFR</v>
      </c>
      <c r="L173" s="423" t="str">
        <f>+IF(IFERROR(MATCH(B173,'Erection Compiled'!$C$6:$C$824,0),"B")="B","","E")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+IFERROR(VLOOKUP(B174,Foundation!$C$8:$E$690,3,FALSE),"")</f>
        <v>DFR</v>
      </c>
      <c r="L174" s="423" t="str">
        <f>+IF(IFERROR(MATCH(B174,'Erection Compiled'!$C$6:$C$824,0),"B")="B","","E")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+IFERROR(VLOOKUP(B175,Foundation!$C$8:$E$690,3,FALSE),"")</f>
        <v>DFR</v>
      </c>
      <c r="L175" s="423" t="str">
        <f>+IF(IFERROR(MATCH(B175,'Erection Compiled'!$C$6:$C$824,0),"B")="B","","E")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+IFERROR(VLOOKUP(B176,Foundation!$C$8:$E$690,3,FALSE),"")</f>
        <v>DFR</v>
      </c>
      <c r="L176" s="423" t="str">
        <f>+IF(IFERROR(MATCH(B176,'Erection Compiled'!$C$6:$C$824,0),"B")="B","","E")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+IFERROR(VLOOKUP(B177,Foundation!$C$8:$E$690,3,FALSE),"")</f>
        <v>DRY</v>
      </c>
      <c r="L177" s="423" t="str">
        <f>+IF(IFERROR(MATCH(B177,'Erection Compiled'!$C$6:$C$824,0),"B")="B","","E")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+IFERROR(VLOOKUP(B178,Foundation!$C$8:$E$690,3,FALSE),"")</f>
        <v>Sandy</v>
      </c>
      <c r="L178" s="423" t="str">
        <f>+IF(IFERROR(MATCH(B178,'Erection Compiled'!$C$6:$C$824,0),"B")="B","","E")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+IFERROR(VLOOKUP(B179,Foundation!$C$8:$E$690,3,FALSE),"")</f>
        <v>DFR</v>
      </c>
      <c r="L179" s="423" t="str">
        <f>+IF(IFERROR(MATCH(B179,'Erection Compiled'!$C$6:$C$824,0),"B")="B","","E")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+IFERROR(VLOOKUP(B180,Foundation!$C$8:$E$690,3,FALSE),"")</f>
        <v>DFR</v>
      </c>
      <c r="L180" s="423" t="str">
        <f>+IF(IFERROR(MATCH(B180,'Erection Compiled'!$C$6:$C$824,0),"B")="B","","E")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+IFERROR(VLOOKUP(B181,Foundation!$C$8:$E$690,3,FALSE),"")</f>
        <v>DFR</v>
      </c>
      <c r="L181" s="423" t="str">
        <f>+IF(IFERROR(MATCH(B181,'Erection Compiled'!$C$6:$C$824,0),"B")="B","","E")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+IFERROR(VLOOKUP(B182,Foundation!$C$8:$E$690,3,FALSE),"")</f>
        <v>DFR</v>
      </c>
      <c r="L182" s="423" t="str">
        <f>+IF(IFERROR(MATCH(B182,'Erection Compiled'!$C$6:$C$824,0),"B")="B","","E")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+IFERROR(VLOOKUP(B183,Foundation!$C$8:$E$690,3,FALSE),"")</f>
        <v>DRY</v>
      </c>
      <c r="L183" s="423" t="str">
        <f>+IF(IFERROR(MATCH(B183,'Erection Compiled'!$C$6:$C$824,0),"B")="B","","E")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+IFERROR(VLOOKUP(B184,Foundation!$C$8:$E$690,3,FALSE),"")</f>
        <v>Sandy</v>
      </c>
      <c r="L184" s="423" t="str">
        <f>+IF(IFERROR(MATCH(B184,'Erection Compiled'!$C$6:$C$824,0),"B")="B","","E")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+IFERROR(VLOOKUP(B185,Foundation!$C$8:$E$690,3,FALSE),"")</f>
        <v>DFR</v>
      </c>
      <c r="L185" s="423" t="str">
        <f>+IF(IFERROR(MATCH(B185,'Erection Compiled'!$C$6:$C$824,0),"B")="B","","E")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+IFERROR(VLOOKUP(B186,Foundation!$C$8:$E$690,3,FALSE),"")</f>
        <v>DRY</v>
      </c>
      <c r="L186" s="423" t="str">
        <f>+IF(IFERROR(MATCH(B186,'Erection Compiled'!$C$6:$C$824,0),"B")="B","","E")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+IFERROR(VLOOKUP(B187,Foundation!$C$8:$E$690,3,FALSE),"")</f>
        <v>DFR</v>
      </c>
      <c r="L187" s="423" t="str">
        <f>+IF(IFERROR(MATCH(B187,'Erection Compiled'!$C$6:$C$824,0),"B")="B","","E")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+IFERROR(VLOOKUP(B188,Foundation!$C$8:$E$690,3,FALSE),"")</f>
        <v>DFR</v>
      </c>
      <c r="L188" s="423" t="str">
        <f>+IF(IFERROR(MATCH(B188,'Erection Compiled'!$C$6:$C$824,0),"B")="B","","E")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+IFERROR(VLOOKUP(B189,Foundation!$C$8:$E$690,3,FALSE),"")</f>
        <v>Sandy</v>
      </c>
      <c r="L189" s="423" t="str">
        <f>+IF(IFERROR(MATCH(B189,'Erection Compiled'!$C$6:$C$824,0),"B")="B","","E")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+IFERROR(VLOOKUP(B190,Foundation!$C$8:$E$690,3,FALSE),"")</f>
        <v>Sandy</v>
      </c>
      <c r="L190" s="423" t="str">
        <f>+IF(IFERROR(MATCH(B190,'Erection Compiled'!$C$6:$C$824,0),"B")="B","","E")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+IFERROR(VLOOKUP(B191,Foundation!$C$8:$E$690,3,FALSE),"")</f>
        <v>Sandy</v>
      </c>
      <c r="L191" s="423" t="str">
        <f>+IF(IFERROR(MATCH(B191,'Erection Compiled'!$C$6:$C$824,0),"B")="B","","E")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+IFERROR(VLOOKUP(B192,Foundation!$C$8:$E$690,3,FALSE),"")</f>
        <v>Sandy</v>
      </c>
      <c r="L192" s="423" t="str">
        <f>+IF(IFERROR(MATCH(B192,'Erection Compiled'!$C$6:$C$824,0),"B")="B","","E")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+IFERROR(VLOOKUP(B193,Foundation!$C$8:$E$690,3,FALSE),"")</f>
        <v>Sandy</v>
      </c>
      <c r="L193" s="423" t="str">
        <f>+IF(IFERROR(MATCH(B193,'Erection Compiled'!$C$6:$C$824,0),"B")="B","","E")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+IFERROR(VLOOKUP(B194,Foundation!$C$8:$E$690,3,FALSE),"")</f>
        <v>DRY</v>
      </c>
      <c r="L194" s="423" t="str">
        <f>+IF(IFERROR(MATCH(B194,'Erection Compiled'!$C$6:$C$824,0),"B")="B","","E")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+IFERROR(VLOOKUP(B195,Foundation!$C$8:$E$690,3,FALSE),"")</f>
        <v>DRY</v>
      </c>
      <c r="L195" s="423" t="str">
        <f>+IF(IFERROR(MATCH(B195,'Erection Compiled'!$C$6:$C$824,0),"B")="B","","E")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+IFERROR(VLOOKUP(B196,Foundation!$C$8:$E$690,3,FALSE),"")</f>
        <v>DRY</v>
      </c>
      <c r="L196" s="423" t="str">
        <f>+IF(IFERROR(MATCH(B196,'Erection Compiled'!$C$6:$C$824,0),"B")="B","","E")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+IFERROR(VLOOKUP(B197,Foundation!$C$8:$E$690,3,FALSE),"")</f>
        <v>Sandy</v>
      </c>
      <c r="L197" s="423" t="str">
        <f>+IF(IFERROR(MATCH(B197,'Erection Compiled'!$C$6:$C$824,0),"B")="B","","E")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+IFERROR(VLOOKUP(B198,Foundation!$C$8:$E$690,3,FALSE),"")</f>
        <v>DRY</v>
      </c>
      <c r="L198" s="423" t="str">
        <f>+IF(IFERROR(MATCH(B198,'Erection Compiled'!$C$6:$C$824,0),"B")="B","","E")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+IFERROR(VLOOKUP(B199,Foundation!$C$8:$E$690,3,FALSE),"")</f>
        <v>DRY</v>
      </c>
      <c r="L199" s="423" t="str">
        <f>+IF(IFERROR(MATCH(B199,'Erection Compiled'!$C$6:$C$824,0),"B")="B","","E")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+IFERROR(VLOOKUP(B200,Foundation!$C$8:$E$690,3,FALSE),"")</f>
        <v>Sandy</v>
      </c>
      <c r="L200" s="423" t="str">
        <f>+IF(IFERROR(MATCH(B200,'Erection Compiled'!$C$6:$C$824,0),"B")="B","","E")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+IFERROR(VLOOKUP(B201,Foundation!$C$8:$E$690,3,FALSE),"")</f>
        <v>Sandy</v>
      </c>
      <c r="L201" s="423" t="str">
        <f>+IF(IFERROR(MATCH(B201,'Erection Compiled'!$C$6:$C$824,0),"B")="B","","E")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+IFERROR(VLOOKUP(B202,Foundation!$C$8:$E$690,3,FALSE),"")</f>
        <v>Sandy</v>
      </c>
      <c r="L202" s="423" t="str">
        <f>+IF(IFERROR(MATCH(B202,'Erection Compiled'!$C$6:$C$824,0),"B")="B","","E")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+IFERROR(VLOOKUP(B203,Foundation!$C$8:$E$690,3,FALSE),"")</f>
        <v>DRY</v>
      </c>
      <c r="L203" s="423" t="str">
        <f>+IF(IFERROR(MATCH(B203,'Erection Compiled'!$C$6:$C$824,0),"B")="B","","E")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+IFERROR(VLOOKUP(B204,Foundation!$C$8:$E$690,3,FALSE),"")</f>
        <v>DRY</v>
      </c>
      <c r="L204" s="423" t="str">
        <f>+IF(IFERROR(MATCH(B204,'Erection Compiled'!$C$6:$C$824,0),"B")="B","","E")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+IFERROR(VLOOKUP(B205,Foundation!$C$8:$E$690,3,FALSE),"")</f>
        <v>DRY</v>
      </c>
      <c r="L205" s="423" t="str">
        <f>+IF(IFERROR(MATCH(B205,'Erection Compiled'!$C$6:$C$824,0),"B")="B","","E")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+IFERROR(VLOOKUP(B206,Foundation!$C$8:$E$690,3,FALSE),"")</f>
        <v>Sandy</v>
      </c>
      <c r="L206" s="423" t="str">
        <f>+IF(IFERROR(MATCH(B206,'Erection Compiled'!$C$6:$C$824,0),"B")="B","","E")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+IFERROR(VLOOKUP(B207,Foundation!$C$8:$E$690,3,FALSE),"")</f>
        <v>DRY</v>
      </c>
      <c r="L207" s="423" t="str">
        <f>+IF(IFERROR(MATCH(B207,'Erection Compiled'!$C$6:$C$824,0),"B")="B","","E")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+IFERROR(VLOOKUP(B208,Foundation!$C$8:$E$690,3,FALSE),"")</f>
        <v>DRY</v>
      </c>
      <c r="L208" s="423" t="str">
        <f>+IF(IFERROR(MATCH(B208,'Erection Compiled'!$C$6:$C$824,0),"B")="B","","E")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+IFERROR(VLOOKUP(B209,Foundation!$C$8:$E$690,3,FALSE),"")</f>
        <v>DRY</v>
      </c>
      <c r="L209" s="423" t="str">
        <f>+IF(IFERROR(MATCH(B209,'Erection Compiled'!$C$6:$C$824,0),"B")="B","","E")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+IFERROR(VLOOKUP(B210,Foundation!$C$8:$E$690,3,FALSE),"")</f>
        <v>Sandy</v>
      </c>
      <c r="L210" s="423" t="str">
        <f>+IF(IFERROR(MATCH(B210,'Erection Compiled'!$C$6:$C$824,0),"B")="B","","E")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+IFERROR(VLOOKUP(B211,Foundation!$C$8:$E$690,3,FALSE),"")</f>
        <v>DRY</v>
      </c>
      <c r="L211" s="423" t="str">
        <f>+IF(IFERROR(MATCH(B211,'Erection Compiled'!$C$6:$C$824,0),"B")="B","","E")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+IFERROR(VLOOKUP(B212,Foundation!$C$8:$E$690,3,FALSE),"")</f>
        <v>Sandy</v>
      </c>
      <c r="L212" s="423" t="str">
        <f>+IF(IFERROR(MATCH(B212,'Erection Compiled'!$C$6:$C$824,0),"B")="B","","E")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+IFERROR(VLOOKUP(B213,Foundation!$C$8:$E$690,3,FALSE),"")</f>
        <v>Sandy</v>
      </c>
      <c r="L213" s="423" t="str">
        <f>+IF(IFERROR(MATCH(B213,'Erection Compiled'!$C$6:$C$824,0),"B")="B","","E")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+IFERROR(VLOOKUP(B214,Foundation!$C$8:$E$690,3,FALSE),"")</f>
        <v>DRY</v>
      </c>
      <c r="L214" s="423" t="str">
        <f>+IF(IFERROR(MATCH(B214,'Erection Compiled'!$C$6:$C$824,0),"B")="B","","E")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+IFERROR(VLOOKUP(B215,Foundation!$C$8:$E$690,3,FALSE),"")</f>
        <v>DRY</v>
      </c>
      <c r="L215" s="423" t="str">
        <f>+IF(IFERROR(MATCH(B215,'Erection Compiled'!$C$6:$C$824,0),"B")="B","","E")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+IFERROR(VLOOKUP(B216,Foundation!$C$8:$E$690,3,FALSE),"")</f>
        <v>DRY</v>
      </c>
      <c r="L216" s="423" t="str">
        <f>+IF(IFERROR(MATCH(B216,'Erection Compiled'!$C$6:$C$824,0),"B")="B","","E")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+IFERROR(VLOOKUP(B217,Foundation!$C$8:$E$690,3,FALSE),"")</f>
        <v>Sandy</v>
      </c>
      <c r="L217" s="423" t="str">
        <f>+IF(IFERROR(MATCH(B217,'Erection Compiled'!$C$6:$C$824,0),"B")="B","","E")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+IFERROR(VLOOKUP(B218,Foundation!$C$8:$E$690,3,FALSE),"")</f>
        <v>Sandy</v>
      </c>
      <c r="L218" s="423" t="str">
        <f>+IF(IFERROR(MATCH(B218,'Erection Compiled'!$C$6:$C$824,0),"B")="B","","E")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+IFERROR(VLOOKUP(B219,Foundation!$C$8:$E$690,3,FALSE),"")</f>
        <v>Sandy</v>
      </c>
      <c r="L219" s="423" t="str">
        <f>+IF(IFERROR(MATCH(B219,'Erection Compiled'!$C$6:$C$824,0),"B")="B","","E")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+IFERROR(VLOOKUP(B220,Foundation!$C$8:$E$690,3,FALSE),"")</f>
        <v>Sandy</v>
      </c>
      <c r="L220" s="423" t="str">
        <f>+IF(IFERROR(MATCH(B220,'Erection Compiled'!$C$6:$C$824,0),"B")="B","","E")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+IFERROR(VLOOKUP(B221,Foundation!$C$8:$E$690,3,FALSE),"")</f>
        <v>Sandy</v>
      </c>
      <c r="L221" s="423" t="str">
        <f>+IF(IFERROR(MATCH(B221,'Erection Compiled'!$C$6:$C$824,0),"B")="B","","E")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+IFERROR(VLOOKUP(B222,Foundation!$C$8:$E$690,3,FALSE),"")</f>
        <v>Sandy</v>
      </c>
      <c r="L222" s="423" t="str">
        <f>+IF(IFERROR(MATCH(B222,'Erection Compiled'!$C$6:$C$824,0),"B")="B","","E")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+IFERROR(VLOOKUP(B223,Foundation!$C$8:$E$690,3,FALSE),"")</f>
        <v>Sandy</v>
      </c>
      <c r="L223" s="423" t="str">
        <f>+IF(IFERROR(MATCH(B223,'Erection Compiled'!$C$6:$C$824,0),"B")="B","","E")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+IFERROR(VLOOKUP(B224,Foundation!$C$8:$E$690,3,FALSE),"")</f>
        <v>Sandy</v>
      </c>
      <c r="L224" s="423" t="str">
        <f>+IF(IFERROR(MATCH(B224,'Erection Compiled'!$C$6:$C$824,0),"B")="B","","E")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+IFERROR(VLOOKUP(B225,Foundation!$C$8:$E$690,3,FALSE),"")</f>
        <v>DRY</v>
      </c>
      <c r="L225" s="423" t="str">
        <f>+IF(IFERROR(MATCH(B225,'Erection Compiled'!$C$6:$C$824,0),"B")="B","","E")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+IFERROR(VLOOKUP(B226,Foundation!$C$8:$E$690,3,FALSE),"")</f>
        <v>Sandy</v>
      </c>
      <c r="L226" s="423" t="str">
        <f>+IF(IFERROR(MATCH(B226,'Erection Compiled'!$C$6:$C$824,0),"B")="B","","E")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+IFERROR(VLOOKUP(B227,Foundation!$C$8:$E$690,3,FALSE),"")</f>
        <v>Sandy</v>
      </c>
      <c r="L227" s="423" t="str">
        <f>+IF(IFERROR(MATCH(B227,'Erection Compiled'!$C$6:$C$824,0),"B")="B","","E")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+IFERROR(VLOOKUP(B228,Foundation!$C$8:$E$690,3,FALSE),"")</f>
        <v>Sandy</v>
      </c>
      <c r="L228" s="423" t="str">
        <f>+IF(IFERROR(MATCH(B228,'Erection Compiled'!$C$6:$C$824,0),"B")="B","","E")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+IFERROR(VLOOKUP(B229,Foundation!$C$8:$E$690,3,FALSE),"")</f>
        <v>Sandy</v>
      </c>
      <c r="L229" s="423" t="str">
        <f>+IF(IFERROR(MATCH(B229,'Erection Compiled'!$C$6:$C$824,0),"B")="B","","E")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+IFERROR(VLOOKUP(B230,Foundation!$C$8:$E$690,3,FALSE),"")</f>
        <v>Sandy</v>
      </c>
      <c r="L230" s="423" t="str">
        <f>+IF(IFERROR(MATCH(B230,'Erection Compiled'!$C$6:$C$824,0),"B")="B","","E")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+IFERROR(VLOOKUP(B231,Foundation!$C$8:$E$690,3,FALSE),"")</f>
        <v>Sandy</v>
      </c>
      <c r="L231" s="423" t="str">
        <f>+IF(IFERROR(MATCH(B231,'Erection Compiled'!$C$6:$C$824,0),"B")="B","","E")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+IFERROR(VLOOKUP(B232,Foundation!$C$8:$E$690,3,FALSE),"")</f>
        <v>Sandy</v>
      </c>
      <c r="L232" s="423" t="str">
        <f>+IF(IFERROR(MATCH(B232,'Erection Compiled'!$C$6:$C$824,0),"B")="B","","E")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+IFERROR(VLOOKUP(B233,Foundation!$C$8:$E$690,3,FALSE),"")</f>
        <v>Sandy</v>
      </c>
      <c r="L233" s="423" t="str">
        <f>+IF(IFERROR(MATCH(B233,'Erection Compiled'!$C$6:$C$824,0),"B")="B","","E")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+IFERROR(VLOOKUP(B234,Foundation!$C$8:$E$690,3,FALSE),"")</f>
        <v>Sandy</v>
      </c>
      <c r="L234" s="423" t="str">
        <f>+IF(IFERROR(MATCH(B234,'Erection Compiled'!$C$6:$C$824,0),"B")="B","","E")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+IFERROR(VLOOKUP(B235,Foundation!$C$8:$E$690,3,FALSE),"")</f>
        <v>Sandy</v>
      </c>
      <c r="L235" s="423" t="str">
        <f>+IF(IFERROR(MATCH(B235,'Erection Compiled'!$C$6:$C$824,0),"B")="B","","E")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+IFERROR(VLOOKUP(B236,Foundation!$C$8:$E$690,3,FALSE),"")</f>
        <v>Sandy</v>
      </c>
      <c r="L236" s="423" t="str">
        <f>+IF(IFERROR(MATCH(B236,'Erection Compiled'!$C$6:$C$824,0),"B")="B","","E")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+IFERROR(VLOOKUP(B237,Foundation!$C$8:$E$690,3,FALSE),"")</f>
        <v>Sandy</v>
      </c>
      <c r="L237" s="423" t="str">
        <f>+IF(IFERROR(MATCH(B237,'Erection Compiled'!$C$6:$C$824,0),"B")="B","","E")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+IFERROR(VLOOKUP(B238,Foundation!$C$8:$E$690,3,FALSE),"")</f>
        <v>Sandy</v>
      </c>
      <c r="L238" s="423" t="str">
        <f>+IF(IFERROR(MATCH(B238,'Erection Compiled'!$C$6:$C$824,0),"B")="B","","E")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+IFERROR(VLOOKUP(B239,Foundation!$C$8:$E$690,3,FALSE),"")</f>
        <v>Sandy</v>
      </c>
      <c r="L239" s="423" t="str">
        <f>+IF(IFERROR(MATCH(B239,'Erection Compiled'!$C$6:$C$824,0),"B")="B","","E")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+IFERROR(VLOOKUP(B240,Foundation!$C$8:$E$690,3,FALSE),"")</f>
        <v>Sandy</v>
      </c>
      <c r="L240" s="423" t="str">
        <f>+IF(IFERROR(MATCH(B240,'Erection Compiled'!$C$6:$C$824,0),"B")="B","","E")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+IFERROR(VLOOKUP(B241,Foundation!$C$8:$E$690,3,FALSE),"")</f>
        <v>Sandy</v>
      </c>
      <c r="L241" s="423" t="str">
        <f>+IF(IFERROR(MATCH(B241,'Erection Compiled'!$C$6:$C$824,0),"B")="B","","E")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+IFERROR(VLOOKUP(B242,Foundation!$C$8:$E$690,3,FALSE),"")</f>
        <v>Sandy</v>
      </c>
      <c r="L242" s="423" t="str">
        <f>+IF(IFERROR(MATCH(B242,'Erection Compiled'!$C$6:$C$824,0),"B")="B","","E")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+IFERROR(VLOOKUP(B243,Foundation!$C$8:$E$690,3,FALSE),"")</f>
        <v>Sandy</v>
      </c>
      <c r="L243" s="423" t="str">
        <f>+IF(IFERROR(MATCH(B243,'Erection Compiled'!$C$6:$C$824,0),"B")="B","","E")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+IFERROR(VLOOKUP(B244,Foundation!$C$8:$E$690,3,FALSE),"")</f>
        <v>Sandy</v>
      </c>
      <c r="L244" s="423" t="str">
        <f>+IF(IFERROR(MATCH(B244,'Erection Compiled'!$C$6:$C$824,0),"B")="B","","E")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+IFERROR(VLOOKUP(B245,Foundation!$C$8:$E$690,3,FALSE),"")</f>
        <v>Sandy</v>
      </c>
      <c r="L245" s="423" t="str">
        <f>+IF(IFERROR(MATCH(B245,'Erection Compiled'!$C$6:$C$824,0),"B")="B","","E")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+IFERROR(VLOOKUP(B246,Foundation!$C$8:$E$690,3,FALSE),"")</f>
        <v>Sandy</v>
      </c>
      <c r="L246" s="423" t="str">
        <f>+IF(IFERROR(MATCH(B246,'Erection Compiled'!$C$6:$C$824,0),"B")="B","","E")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+IFERROR(VLOOKUP(B247,Foundation!$C$8:$E$690,3,FALSE),"")</f>
        <v>Sandy</v>
      </c>
      <c r="L247" s="423" t="str">
        <f>+IF(IFERROR(MATCH(B247,'Erection Compiled'!$C$6:$C$824,0),"B")="B","","E")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+IFERROR(VLOOKUP(B248,Foundation!$C$8:$E$690,3,FALSE),"")</f>
        <v>Sandy</v>
      </c>
      <c r="L248" s="423" t="str">
        <f>+IF(IFERROR(MATCH(B248,'Erection Compiled'!$C$6:$C$824,0),"B")="B","","E")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+IFERROR(VLOOKUP(B249,Foundation!$C$8:$E$690,3,FALSE),"")</f>
        <v>Sandy</v>
      </c>
      <c r="L249" s="423" t="str">
        <f>+IF(IFERROR(MATCH(B249,'Erection Compiled'!$C$6:$C$824,0),"B")="B","","E")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+IFERROR(VLOOKUP(B250,Foundation!$C$8:$E$690,3,FALSE),"")</f>
        <v>Sandy</v>
      </c>
      <c r="L250" s="423" t="str">
        <f>+IF(IFERROR(MATCH(B250,'Erection Compiled'!$C$6:$C$824,0),"B")="B","","E")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+IFERROR(VLOOKUP(B251,Foundation!$C$8:$E$690,3,FALSE),"")</f>
        <v>Sandy</v>
      </c>
      <c r="L251" s="423" t="str">
        <f>+IF(IFERROR(MATCH(B251,'Erection Compiled'!$C$6:$C$824,0),"B")="B","","E")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+IFERROR(VLOOKUP(B252,Foundation!$C$8:$E$690,3,FALSE),"")</f>
        <v>Sandy</v>
      </c>
      <c r="L252" s="423" t="str">
        <f>+IF(IFERROR(MATCH(B252,'Erection Compiled'!$C$6:$C$824,0),"B")="B","","E")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+IFERROR(VLOOKUP(B253,Foundation!$C$8:$E$690,3,FALSE),"")</f>
        <v>Sandy</v>
      </c>
      <c r="L253" s="423" t="str">
        <f>+IF(IFERROR(MATCH(B253,'Erection Compiled'!$C$6:$C$824,0),"B")="B","","E")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+IFERROR(VLOOKUP(B254,Foundation!$C$8:$E$690,3,FALSE),"")</f>
        <v>Sandy</v>
      </c>
      <c r="L254" s="423" t="str">
        <f>+IF(IFERROR(MATCH(B254,'Erection Compiled'!$C$6:$C$824,0),"B")="B","","E")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+IFERROR(VLOOKUP(B255,Foundation!$C$8:$E$690,3,FALSE),"")</f>
        <v>Sandy</v>
      </c>
      <c r="L255" s="423" t="str">
        <f>+IF(IFERROR(MATCH(B255,'Erection Compiled'!$C$6:$C$824,0),"B")="B","","E")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+IFERROR(VLOOKUP(B256,Foundation!$C$8:$E$690,3,FALSE),"")</f>
        <v>Sandy</v>
      </c>
      <c r="L256" s="423" t="str">
        <f>+IF(IFERROR(MATCH(B256,'Erection Compiled'!$C$6:$C$824,0),"B")="B","","E")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+IFERROR(VLOOKUP(B257,Foundation!$C$8:$E$690,3,FALSE),"")</f>
        <v>Sandy</v>
      </c>
      <c r="L257" s="423" t="str">
        <f>+IF(IFERROR(MATCH(B257,'Erection Compiled'!$C$6:$C$824,0),"B")="B","","E")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+IFERROR(VLOOKUP(B258,Foundation!$C$8:$E$690,3,FALSE),"")</f>
        <v>Sandy</v>
      </c>
      <c r="L258" s="423" t="str">
        <f>+IF(IFERROR(MATCH(B258,'Erection Compiled'!$C$6:$C$824,0),"B")="B","","E")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+IFERROR(VLOOKUP(B259,Foundation!$C$8:$E$690,3,FALSE),"")</f>
        <v>Sandy</v>
      </c>
      <c r="L259" s="423" t="str">
        <f>+IF(IFERROR(MATCH(B259,'Erection Compiled'!$C$6:$C$824,0),"B")="B","","E")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+IFERROR(VLOOKUP(B260,Foundation!$C$8:$E$690,3,FALSE),"")</f>
        <v>DRY</v>
      </c>
      <c r="L260" s="423" t="str">
        <f>+IF(IFERROR(MATCH(B260,'Erection Compiled'!$C$6:$C$824,0),"B")="B","","E")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+IFERROR(VLOOKUP(B261,Foundation!$C$8:$E$690,3,FALSE),"")</f>
        <v>Sandy</v>
      </c>
      <c r="L261" s="423" t="str">
        <f>+IF(IFERROR(MATCH(B261,'Erection Compiled'!$C$6:$C$824,0),"B")="B","","E")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+IFERROR(VLOOKUP(B262,Foundation!$C$8:$E$690,3,FALSE),"")</f>
        <v>DRY</v>
      </c>
      <c r="L262" s="423" t="str">
        <f>+IF(IFERROR(MATCH(B262,'Erection Compiled'!$C$6:$C$824,0),"B")="B","","E")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+IFERROR(VLOOKUP(B263,Foundation!$C$8:$E$690,3,FALSE),"")</f>
        <v>Sandy</v>
      </c>
      <c r="L263" s="423" t="str">
        <f>+IF(IFERROR(MATCH(B263,'Erection Compiled'!$C$6:$C$824,0),"B")="B","","E")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+IFERROR(VLOOKUP(B264,Foundation!$C$8:$E$690,3,FALSE),"")</f>
        <v>Sandy</v>
      </c>
      <c r="L264" s="423" t="str">
        <f>+IF(IFERROR(MATCH(B264,'Erection Compiled'!$C$6:$C$824,0),"B")="B","","E")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+IFERROR(VLOOKUP(B265,Foundation!$C$8:$E$690,3,FALSE),"")</f>
        <v>Sandy</v>
      </c>
      <c r="L265" s="423" t="str">
        <f>+IF(IFERROR(MATCH(B265,'Erection Compiled'!$C$6:$C$824,0),"B")="B","","E")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+IFERROR(VLOOKUP(B266,Foundation!$C$8:$E$690,3,FALSE),"")</f>
        <v>Sandy</v>
      </c>
      <c r="L266" s="423" t="str">
        <f>+IF(IFERROR(MATCH(B266,'Erection Compiled'!$C$6:$C$824,0),"B")="B","","E")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+IFERROR(VLOOKUP(B267,Foundation!$C$8:$E$690,3,FALSE),"")</f>
        <v>Sandy</v>
      </c>
      <c r="L267" s="423" t="str">
        <f>+IF(IFERROR(MATCH(B267,'Erection Compiled'!$C$6:$C$824,0),"B")="B","","E")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+IFERROR(VLOOKUP(B268,Foundation!$C$8:$E$690,3,FALSE),"")</f>
        <v>Sandy</v>
      </c>
      <c r="L268" s="423" t="str">
        <f>+IF(IFERROR(MATCH(B268,'Erection Compiled'!$C$6:$C$824,0),"B")="B","","E")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+IFERROR(VLOOKUP(B269,Foundation!$C$8:$E$690,3,FALSE),"")</f>
        <v>Sandy</v>
      </c>
      <c r="L269" s="423" t="str">
        <f>+IF(IFERROR(MATCH(B269,'Erection Compiled'!$C$6:$C$824,0),"B")="B","","E")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+IFERROR(VLOOKUP(B270,Foundation!$C$8:$E$690,3,FALSE),"")</f>
        <v>Sandy</v>
      </c>
      <c r="L270" s="423" t="str">
        <f>+IF(IFERROR(MATCH(B270,'Erection Compiled'!$C$6:$C$824,0),"B")="B","","E")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+IFERROR(VLOOKUP(B271,Foundation!$C$8:$E$690,3,FALSE),"")</f>
        <v>Sandy</v>
      </c>
      <c r="L271" s="423" t="str">
        <f>+IF(IFERROR(MATCH(B271,'Erection Compiled'!$C$6:$C$824,0),"B")="B","","E")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+IFERROR(VLOOKUP(B272,Foundation!$C$8:$E$690,3,FALSE),"")</f>
        <v>Sandy</v>
      </c>
      <c r="L272" s="423" t="str">
        <f>+IF(IFERROR(MATCH(B272,'Erection Compiled'!$C$6:$C$824,0),"B")="B","","E")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+IFERROR(VLOOKUP(B273,Foundation!$C$8:$E$690,3,FALSE),"")</f>
        <v>Sandy</v>
      </c>
      <c r="L273" s="423" t="str">
        <f>+IF(IFERROR(MATCH(B273,'Erection Compiled'!$C$6:$C$824,0),"B")="B","","E")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+IFERROR(VLOOKUP(B274,Foundation!$C$8:$E$690,3,FALSE),"")</f>
        <v>Sandy</v>
      </c>
      <c r="L274" s="423" t="str">
        <f>+IF(IFERROR(MATCH(B274,'Erection Compiled'!$C$6:$C$824,0),"B")="B","","E")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+IFERROR(VLOOKUP(B275,Foundation!$C$8:$E$690,3,FALSE),"")</f>
        <v>Sandy</v>
      </c>
      <c r="L275" s="423" t="str">
        <f>+IF(IFERROR(MATCH(B275,'Erection Compiled'!$C$6:$C$824,0),"B")="B","","E")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+IFERROR(VLOOKUP(B276,Foundation!$C$8:$E$690,3,FALSE),"")</f>
        <v>Sandy</v>
      </c>
      <c r="L276" s="423" t="str">
        <f>+IF(IFERROR(MATCH(B276,'Erection Compiled'!$C$6:$C$824,0),"B")="B","","E")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+IFERROR(VLOOKUP(B277,Foundation!$C$8:$E$690,3,FALSE),"")</f>
        <v>Sandy</v>
      </c>
      <c r="L277" s="423" t="str">
        <f>+IF(IFERROR(MATCH(B277,'Erection Compiled'!$C$6:$C$824,0),"B")="B","","E")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+IFERROR(VLOOKUP(B278,Foundation!$C$8:$E$690,3,FALSE),"")</f>
        <v>Sandy</v>
      </c>
      <c r="L278" s="423" t="str">
        <f>+IF(IFERROR(MATCH(B278,'Erection Compiled'!$C$6:$C$824,0),"B")="B","","E")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+IFERROR(VLOOKUP(B279,Foundation!$C$8:$E$690,3,FALSE),"")</f>
        <v>Sandy</v>
      </c>
      <c r="L279" s="423" t="str">
        <f>+IF(IFERROR(MATCH(B279,'Erection Compiled'!$C$6:$C$824,0),"B")="B","","E")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+IFERROR(VLOOKUP(B280,Foundation!$C$8:$E$690,3,FALSE),"")</f>
        <v>Sandy</v>
      </c>
      <c r="L280" s="423" t="str">
        <f>+IF(IFERROR(MATCH(B280,'Erection Compiled'!$C$6:$C$824,0),"B")="B","","E")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+IFERROR(VLOOKUP(B281,Foundation!$C$8:$E$690,3,FALSE),"")</f>
        <v>Sandy</v>
      </c>
      <c r="L281" s="423" t="str">
        <f>+IF(IFERROR(MATCH(B281,'Erection Compiled'!$C$6:$C$824,0),"B")="B","","E")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+IFERROR(VLOOKUP(B282,Foundation!$C$8:$E$690,3,FALSE),"")</f>
        <v>Sandy</v>
      </c>
      <c r="L282" s="423" t="str">
        <f>+IF(IFERROR(MATCH(B282,'Erection Compiled'!$C$6:$C$824,0),"B")="B","","E")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+IFERROR(VLOOKUP(B283,Foundation!$C$8:$E$690,3,FALSE),"")</f>
        <v>Sandy</v>
      </c>
      <c r="L283" s="423" t="str">
        <f>+IF(IFERROR(MATCH(B283,'Erection Compiled'!$C$6:$C$824,0),"B")="B","","E")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+IFERROR(VLOOKUP(B284,Foundation!$C$8:$E$690,3,FALSE),"")</f>
        <v>Sandy</v>
      </c>
      <c r="L284" s="423" t="str">
        <f>+IF(IFERROR(MATCH(B284,'Erection Compiled'!$C$6:$C$824,0),"B")="B","","E")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+IFERROR(VLOOKUP(B285,Foundation!$C$8:$E$690,3,FALSE),"")</f>
        <v>Sandy</v>
      </c>
      <c r="L285" s="423" t="str">
        <f>+IF(IFERROR(MATCH(B285,'Erection Compiled'!$C$6:$C$824,0),"B")="B","","E")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+IFERROR(VLOOKUP(B286,Foundation!$C$8:$E$690,3,FALSE),"")</f>
        <v>Sandy</v>
      </c>
      <c r="L286" s="423" t="str">
        <f>+IF(IFERROR(MATCH(B286,'Erection Compiled'!$C$6:$C$824,0),"B")="B","","E")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+IFERROR(VLOOKUP(B287,Foundation!$C$8:$E$690,3,FALSE),"")</f>
        <v>Sandy</v>
      </c>
      <c r="L287" s="423" t="str">
        <f>+IF(IFERROR(MATCH(B287,'Erection Compiled'!$C$6:$C$824,0),"B")="B","","E")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+IFERROR(VLOOKUP(B288,Foundation!$C$8:$E$690,3,FALSE),"")</f>
        <v>Sandy</v>
      </c>
      <c r="L288" s="423" t="str">
        <f>+IF(IFERROR(MATCH(B288,'Erection Compiled'!$C$6:$C$824,0),"B")="B","","E")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+IFERROR(VLOOKUP(B289,Foundation!$C$8:$E$690,3,FALSE),"")</f>
        <v>Sandy</v>
      </c>
      <c r="L289" s="423" t="str">
        <f>+IF(IFERROR(MATCH(B289,'Erection Compiled'!$C$6:$C$824,0),"B")="B","","E")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+IFERROR(VLOOKUP(B290,Foundation!$C$8:$E$690,3,FALSE),"")</f>
        <v>Sandy</v>
      </c>
      <c r="L290" s="423" t="str">
        <f>+IF(IFERROR(MATCH(B290,'Erection Compiled'!$C$6:$C$824,0),"B")="B","","E")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+IFERROR(VLOOKUP(B291,Foundation!$C$8:$E$690,3,FALSE),"")</f>
        <v>Sandy</v>
      </c>
      <c r="L291" s="423" t="str">
        <f>+IF(IFERROR(MATCH(B291,'Erection Compiled'!$C$6:$C$824,0),"B")="B","","E")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+IFERROR(VLOOKUP(B292,Foundation!$C$8:$E$690,3,FALSE),"")</f>
        <v>Sandy</v>
      </c>
      <c r="L292" s="423" t="str">
        <f>+IF(IFERROR(MATCH(B292,'Erection Compiled'!$C$6:$C$824,0),"B")="B","","E")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+IFERROR(VLOOKUP(B293,Foundation!$C$8:$E$690,3,FALSE),"")</f>
        <v>Sandy</v>
      </c>
      <c r="L293" s="423" t="str">
        <f>+IF(IFERROR(MATCH(B293,'Erection Compiled'!$C$6:$C$824,0),"B")="B","","E")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+IFERROR(VLOOKUP(B294,Foundation!$C$8:$E$690,3,FALSE),"")</f>
        <v>Sandy</v>
      </c>
      <c r="L294" s="423" t="str">
        <f>+IF(IFERROR(MATCH(B294,'Erection Compiled'!$C$6:$C$824,0),"B")="B","","E")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+IFERROR(VLOOKUP(B295,Foundation!$C$8:$E$690,3,FALSE),"")</f>
        <v>Sandy</v>
      </c>
      <c r="L295" s="423" t="str">
        <f>+IF(IFERROR(MATCH(B295,'Erection Compiled'!$C$6:$C$824,0),"B")="B","","E")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+IFERROR(VLOOKUP(B296,Foundation!$C$8:$E$690,3,FALSE),"")</f>
        <v>Sandy</v>
      </c>
      <c r="L296" s="423" t="str">
        <f>+IF(IFERROR(MATCH(B296,'Erection Compiled'!$C$6:$C$824,0),"B")="B","","E")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+IFERROR(VLOOKUP(B297,Foundation!$C$8:$E$690,3,FALSE),"")</f>
        <v>Sandy</v>
      </c>
      <c r="L297" s="423" t="str">
        <f>+IF(IFERROR(MATCH(B297,'Erection Compiled'!$C$6:$C$824,0),"B")="B","","E")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+IFERROR(VLOOKUP(B298,Foundation!$C$8:$E$690,3,FALSE),"")</f>
        <v>Sandy</v>
      </c>
      <c r="L298" s="423" t="str">
        <f>+IF(IFERROR(MATCH(B298,'Erection Compiled'!$C$6:$C$824,0),"B")="B","","E")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+IFERROR(VLOOKUP(B299,Foundation!$C$8:$E$690,3,FALSE),"")</f>
        <v>Sandy</v>
      </c>
      <c r="L299" s="423" t="str">
        <f>+IF(IFERROR(MATCH(B299,'Erection Compiled'!$C$6:$C$824,0),"B")="B","","E")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+IFERROR(VLOOKUP(B300,Foundation!$C$8:$E$690,3,FALSE),"")</f>
        <v>Sandy</v>
      </c>
      <c r="L300" s="423" t="str">
        <f>+IF(IFERROR(MATCH(B300,'Erection Compiled'!$C$6:$C$824,0),"B")="B","","E")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+IFERROR(VLOOKUP(B301,Foundation!$C$8:$E$690,3,FALSE),"")</f>
        <v>Sandy</v>
      </c>
      <c r="L301" s="423" t="str">
        <f>+IF(IFERROR(MATCH(B301,'Erection Compiled'!$C$6:$C$824,0),"B")="B","","E")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+IFERROR(VLOOKUP(B302,Foundation!$C$8:$E$690,3,FALSE),"")</f>
        <v>Sandy</v>
      </c>
      <c r="L302" s="423" t="str">
        <f>+IF(IFERROR(MATCH(B302,'Erection Compiled'!$C$6:$C$824,0),"B")="B","","E")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+IFERROR(VLOOKUP(B303,Foundation!$C$8:$E$690,3,FALSE),"")</f>
        <v>Sandy</v>
      </c>
      <c r="L303" s="423" t="str">
        <f>+IF(IFERROR(MATCH(B303,'Erection Compiled'!$C$6:$C$824,0),"B")="B","","E")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+IFERROR(VLOOKUP(B304,Foundation!$C$8:$E$690,3,FALSE),"")</f>
        <v>Sandy</v>
      </c>
      <c r="L304" s="423" t="str">
        <f>+IF(IFERROR(MATCH(B304,'Erection Compiled'!$C$6:$C$824,0),"B")="B","","E")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+IFERROR(VLOOKUP(B305,Foundation!$C$8:$E$690,3,FALSE),"")</f>
        <v>Sandy</v>
      </c>
      <c r="L305" s="423" t="str">
        <f>+IF(IFERROR(MATCH(B305,'Erection Compiled'!$C$6:$C$824,0),"B")="B","","E")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+IFERROR(VLOOKUP(B306,Foundation!$C$8:$E$690,3,FALSE),"")</f>
        <v>Sandy</v>
      </c>
      <c r="L306" s="423" t="str">
        <f>+IF(IFERROR(MATCH(B306,'Erection Compiled'!$C$6:$C$824,0),"B")="B","","E")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+IFERROR(VLOOKUP(B307,Foundation!$C$8:$E$690,3,FALSE),"")</f>
        <v>Sandy</v>
      </c>
      <c r="L307" s="423" t="str">
        <f>+IF(IFERROR(MATCH(B307,'Erection Compiled'!$C$6:$C$824,0),"B")="B","","E")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+IFERROR(VLOOKUP(B308,Foundation!$C$8:$E$690,3,FALSE),"")</f>
        <v>Sandy</v>
      </c>
      <c r="L308" s="423" t="str">
        <f>+IF(IFERROR(MATCH(B308,'Erection Compiled'!$C$6:$C$824,0),"B")="B","","E")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+IFERROR(VLOOKUP(B309,Foundation!$C$8:$E$690,3,FALSE),"")</f>
        <v>Sandy</v>
      </c>
      <c r="L309" s="423" t="str">
        <f>+IF(IFERROR(MATCH(B309,'Erection Compiled'!$C$6:$C$824,0),"B")="B","","E")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+IFERROR(VLOOKUP(B310,Foundation!$C$8:$E$690,3,FALSE),"")</f>
        <v>Sandy</v>
      </c>
      <c r="L310" s="423" t="str">
        <f>+IF(IFERROR(MATCH(B310,'Erection Compiled'!$C$6:$C$824,0),"B")="B","","E")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+IFERROR(VLOOKUP(B311,Foundation!$C$8:$E$690,3,FALSE),"")</f>
        <v>Sandy</v>
      </c>
      <c r="L311" s="423" t="str">
        <f>+IF(IFERROR(MATCH(B311,'Erection Compiled'!$C$6:$C$824,0),"B")="B","","E")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+IFERROR(VLOOKUP(B312,Foundation!$C$8:$E$690,3,FALSE),"")</f>
        <v>Sandy</v>
      </c>
      <c r="L312" s="423" t="str">
        <f>+IF(IFERROR(MATCH(B312,'Erection Compiled'!$C$6:$C$824,0),"B")="B","","E")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+IFERROR(VLOOKUP(B313,Foundation!$C$8:$E$690,3,FALSE),"")</f>
        <v>Sandy</v>
      </c>
      <c r="L313" s="423" t="str">
        <f>+IF(IFERROR(MATCH(B313,'Erection Compiled'!$C$6:$C$824,0),"B")="B","","E")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+IFERROR(VLOOKUP(B314,Foundation!$C$8:$E$690,3,FALSE),"")</f>
        <v>Sandy</v>
      </c>
      <c r="L314" s="423" t="str">
        <f>+IF(IFERROR(MATCH(B314,'Erection Compiled'!$C$6:$C$824,0),"B")="B","","E")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+IFERROR(VLOOKUP(B315,Foundation!$C$8:$E$690,3,FALSE),"")</f>
        <v>Sandy</v>
      </c>
      <c r="L315" s="423" t="str">
        <f>+IF(IFERROR(MATCH(B315,'Erection Compiled'!$C$6:$C$824,0),"B")="B","","E")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+IFERROR(VLOOKUP(B316,Foundation!$C$8:$E$690,3,FALSE),"")</f>
        <v>Sandy</v>
      </c>
      <c r="L316" s="423" t="str">
        <f>+IF(IFERROR(MATCH(B316,'Erection Compiled'!$C$6:$C$824,0),"B")="B","","E")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+IFERROR(VLOOKUP(B317,Foundation!$C$8:$E$690,3,FALSE),"")</f>
        <v>Sandy</v>
      </c>
      <c r="L317" s="423" t="str">
        <f>+IF(IFERROR(MATCH(B317,'Erection Compiled'!$C$6:$C$824,0),"B")="B","","E")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+IFERROR(VLOOKUP(B318,Foundation!$C$8:$E$690,3,FALSE),"")</f>
        <v>Sandy</v>
      </c>
      <c r="L318" s="423" t="str">
        <f>+IF(IFERROR(MATCH(B318,'Erection Compiled'!$C$6:$C$824,0),"B")="B","","E")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+IFERROR(VLOOKUP(B319,Foundation!$C$8:$E$690,3,FALSE),"")</f>
        <v>Sandy</v>
      </c>
      <c r="L319" s="423" t="str">
        <f>+IF(IFERROR(MATCH(B319,'Erection Compiled'!$C$6:$C$824,0),"B")="B","","E")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+IFERROR(VLOOKUP(B320,Foundation!$C$8:$E$690,3,FALSE),"")</f>
        <v>Sandy</v>
      </c>
      <c r="L320" s="423" t="str">
        <f>+IF(IFERROR(MATCH(B320,'Erection Compiled'!$C$6:$C$824,0),"B")="B","","E")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+IFERROR(VLOOKUP(B321,Foundation!$C$8:$E$690,3,FALSE),"")</f>
        <v>Sandy</v>
      </c>
      <c r="L321" s="423" t="str">
        <f>+IF(IFERROR(MATCH(B321,'Erection Compiled'!$C$6:$C$824,0),"B")="B","","E")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+IFERROR(VLOOKUP(B322,Foundation!$C$8:$E$690,3,FALSE),"")</f>
        <v>Sandy</v>
      </c>
      <c r="L322" s="423" t="str">
        <f>+IF(IFERROR(MATCH(B322,'Erection Compiled'!$C$6:$C$824,0),"B")="B","","E")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+IFERROR(VLOOKUP(B323,Foundation!$C$8:$E$690,3,FALSE),"")</f>
        <v>Sandy</v>
      </c>
      <c r="L323" s="423" t="str">
        <f>+IF(IFERROR(MATCH(B323,'Erection Compiled'!$C$6:$C$824,0),"B")="B","","E")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+IFERROR(VLOOKUP(B324,Foundation!$C$8:$E$690,3,FALSE),"")</f>
        <v>Sandy</v>
      </c>
      <c r="L324" s="423" t="str">
        <f>+IF(IFERROR(MATCH(B324,'Erection Compiled'!$C$6:$C$824,0),"B")="B","","E")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+IFERROR(VLOOKUP(B325,Foundation!$C$8:$E$690,3,FALSE),"")</f>
        <v>Sandy</v>
      </c>
      <c r="L325" s="423" t="str">
        <f>+IF(IFERROR(MATCH(B325,'Erection Compiled'!$C$6:$C$824,0),"B")="B","","E")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+IFERROR(VLOOKUP(B326,Foundation!$C$8:$E$690,3,FALSE),"")</f>
        <v>Sandy</v>
      </c>
      <c r="L326" s="423" t="str">
        <f>+IF(IFERROR(MATCH(B326,'Erection Compiled'!$C$6:$C$824,0),"B")="B","","E")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+IFERROR(VLOOKUP(B327,Foundation!$C$8:$E$690,3,FALSE),"")</f>
        <v>Sandy</v>
      </c>
      <c r="L327" s="423" t="str">
        <f>+IF(IFERROR(MATCH(B327,'Erection Compiled'!$C$6:$C$824,0),"B")="B","","E")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+IFERROR(VLOOKUP(B328,Foundation!$C$8:$E$690,3,FALSE),"")</f>
        <v>Sandy</v>
      </c>
      <c r="L328" s="423" t="str">
        <f>+IF(IFERROR(MATCH(B328,'Erection Compiled'!$C$6:$C$824,0),"B")="B","","E")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+IFERROR(VLOOKUP(B329,Foundation!$C$8:$E$690,3,FALSE),"")</f>
        <v>Sandy</v>
      </c>
      <c r="L329" s="423" t="str">
        <f>+IF(IFERROR(MATCH(B329,'Erection Compiled'!$C$6:$C$824,0),"B")="B","","E")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+IFERROR(VLOOKUP(B330,Foundation!$C$8:$E$690,3,FALSE),"")</f>
        <v>Sandy</v>
      </c>
      <c r="L330" s="423" t="str">
        <f>+IF(IFERROR(MATCH(B330,'Erection Compiled'!$C$6:$C$824,0),"B")="B","","E")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+IFERROR(VLOOKUP(B331,Foundation!$C$8:$E$690,3,FALSE),"")</f>
        <v>Sandy</v>
      </c>
      <c r="L331" s="423" t="str">
        <f>+IF(IFERROR(MATCH(B331,'Erection Compiled'!$C$6:$C$824,0),"B")="B","","E")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+IFERROR(VLOOKUP(B332,Foundation!$C$8:$E$690,3,FALSE),"")</f>
        <v>Sandy</v>
      </c>
      <c r="L332" s="423" t="str">
        <f>+IF(IFERROR(MATCH(B332,'Erection Compiled'!$C$6:$C$824,0),"B")="B","","E")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+IFERROR(VLOOKUP(B333,Foundation!$C$8:$E$690,3,FALSE),"")</f>
        <v>Sandy</v>
      </c>
      <c r="L333" s="423" t="str">
        <f>+IF(IFERROR(MATCH(B333,'Erection Compiled'!$C$6:$C$824,0),"B")="B","","E")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+IFERROR(VLOOKUP(B334,Foundation!$C$8:$E$690,3,FALSE),"")</f>
        <v>Sandy</v>
      </c>
      <c r="L334" s="423" t="str">
        <f>+IF(IFERROR(MATCH(B334,'Erection Compiled'!$C$6:$C$824,0),"B")="B","","E")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+IFERROR(VLOOKUP(B335,Foundation!$C$8:$E$690,3,FALSE),"")</f>
        <v>Sandy</v>
      </c>
      <c r="L335" s="423" t="str">
        <f>+IF(IFERROR(MATCH(B335,'Erection Compiled'!$C$6:$C$824,0),"B")="B","","E")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+IFERROR(VLOOKUP(B336,Foundation!$C$8:$E$690,3,FALSE),"")</f>
        <v>Sandy</v>
      </c>
      <c r="L336" s="423" t="str">
        <f>+IF(IFERROR(MATCH(B336,'Erection Compiled'!$C$6:$C$824,0),"B")="B","","E")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+IFERROR(VLOOKUP(B337,Foundation!$C$8:$E$690,3,FALSE),"")</f>
        <v>Sandy</v>
      </c>
      <c r="L337" s="423" t="str">
        <f>+IF(IFERROR(MATCH(B337,'Erection Compiled'!$C$6:$C$824,0),"B")="B","","E")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+IFERROR(VLOOKUP(B338,Foundation!$C$8:$E$690,3,FALSE),"")</f>
        <v>Sandy</v>
      </c>
      <c r="L338" s="423" t="str">
        <f>+IF(IFERROR(MATCH(B338,'Erection Compiled'!$C$6:$C$824,0),"B")="B","","E")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+IFERROR(VLOOKUP(B339,Foundation!$C$8:$E$690,3,FALSE),"")</f>
        <v>Sandy</v>
      </c>
      <c r="L339" s="423" t="str">
        <f>+IF(IFERROR(MATCH(B339,'Erection Compiled'!$C$6:$C$824,0),"B")="B","","E")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+IFERROR(VLOOKUP(B340,Foundation!$C$8:$E$690,3,FALSE),"")</f>
        <v>Sandy</v>
      </c>
      <c r="L340" s="423" t="str">
        <f>+IF(IFERROR(MATCH(B340,'Erection Compiled'!$C$6:$C$824,0),"B")="B","","E")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+IFERROR(VLOOKUP(B341,Foundation!$C$8:$E$690,3,FALSE),"")</f>
        <v>Sandy</v>
      </c>
      <c r="L341" s="423" t="str">
        <f>+IF(IFERROR(MATCH(B341,'Erection Compiled'!$C$6:$C$824,0),"B")="B","","E")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+IFERROR(VLOOKUP(B342,Foundation!$C$8:$E$690,3,FALSE),"")</f>
        <v>Sandy</v>
      </c>
      <c r="L342" s="423" t="str">
        <f>+IF(IFERROR(MATCH(B342,'Erection Compiled'!$C$6:$C$824,0),"B")="B","","E")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+IFERROR(VLOOKUP(B343,Foundation!$C$8:$E$690,3,FALSE),"")</f>
        <v>Sandy</v>
      </c>
      <c r="L343" s="423" t="str">
        <f>+IF(IFERROR(MATCH(B343,'Erection Compiled'!$C$6:$C$824,0),"B")="B","","E")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+IFERROR(VLOOKUP(B344,Foundation!$C$8:$E$690,3,FALSE),"")</f>
        <v>Sandy</v>
      </c>
      <c r="L344" s="423" t="str">
        <f>+IF(IFERROR(MATCH(B344,'Erection Compiled'!$C$6:$C$824,0),"B")="B","","E")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+IFERROR(VLOOKUP(B345,Foundation!$C$8:$E$690,3,FALSE),"")</f>
        <v>Sandy</v>
      </c>
      <c r="L345" s="423" t="str">
        <f>+IF(IFERROR(MATCH(B345,'Erection Compiled'!$C$6:$C$824,0),"B")="B","","E")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+IFERROR(VLOOKUP(B346,Foundation!$C$8:$E$690,3,FALSE),"")</f>
        <v>WFR</v>
      </c>
      <c r="L346" s="423" t="str">
        <f>+IF(IFERROR(MATCH(B346,'Erection Compiled'!$C$6:$C$824,0),"B")="B","","E")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+IFERROR(VLOOKUP(B347,Foundation!$C$8:$E$690,3,FALSE),"")</f>
        <v>WFR</v>
      </c>
      <c r="L347" s="423" t="str">
        <f>+IF(IFERROR(MATCH(B347,'Erection Compiled'!$C$6:$C$824,0),"B")="B","","E")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+IFERROR(VLOOKUP(B348,Foundation!$C$8:$E$690,3,FALSE),"")</f>
        <v>Sandy</v>
      </c>
      <c r="L348" s="423" t="str">
        <f>+IF(IFERROR(MATCH(B348,'Erection Compiled'!$C$6:$C$824,0),"B")="B","","E")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+IFERROR(VLOOKUP(B349,Foundation!$C$8:$E$690,3,FALSE),"")</f>
        <v>Sandy</v>
      </c>
      <c r="L349" s="423" t="str">
        <f>+IF(IFERROR(MATCH(B349,'Erection Compiled'!$C$6:$C$824,0),"B")="B","","E")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+IFERROR(VLOOKUP(B350,Foundation!$C$8:$E$690,3,FALSE),"")</f>
        <v>Sandy</v>
      </c>
      <c r="L350" s="423" t="str">
        <f>+IF(IFERROR(MATCH(B350,'Erection Compiled'!$C$6:$C$824,0),"B")="B","","E")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+IFERROR(VLOOKUP(B351,Foundation!$C$8:$E$690,3,FALSE),"")</f>
        <v>Sandy</v>
      </c>
      <c r="L351" s="423" t="str">
        <f>+IF(IFERROR(MATCH(B351,'Erection Compiled'!$C$6:$C$824,0),"B")="B","","E")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+IFERROR(VLOOKUP(B352,Foundation!$C$8:$E$690,3,FALSE),"")</f>
        <v>Sandy</v>
      </c>
      <c r="L352" s="423" t="str">
        <f>+IF(IFERROR(MATCH(B352,'Erection Compiled'!$C$6:$C$824,0),"B")="B","","E")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+IFERROR(VLOOKUP(B353,Foundation!$C$8:$E$690,3,FALSE),"")</f>
        <v>Sandy</v>
      </c>
      <c r="L353" s="423" t="str">
        <f>+IF(IFERROR(MATCH(B353,'Erection Compiled'!$C$6:$C$824,0),"B")="B","","E")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+IFERROR(VLOOKUP(B354,Foundation!$C$8:$E$690,3,FALSE),"")</f>
        <v>Sandy</v>
      </c>
      <c r="L354" s="423" t="str">
        <f>+IF(IFERROR(MATCH(B354,'Erection Compiled'!$C$6:$C$824,0),"B")="B","","E")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+IFERROR(VLOOKUP(B355,Foundation!$C$8:$E$690,3,FALSE),"")</f>
        <v>Sandy</v>
      </c>
      <c r="L355" s="423" t="str">
        <f>+IF(IFERROR(MATCH(B355,'Erection Compiled'!$C$6:$C$824,0),"B")="B","","E")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+IFERROR(VLOOKUP(B356,Foundation!$C$8:$E$690,3,FALSE),"")</f>
        <v>Sandy</v>
      </c>
      <c r="L356" s="423" t="str">
        <f>+IF(IFERROR(MATCH(B356,'Erection Compiled'!$C$6:$C$824,0),"B")="B","","E")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+IFERROR(VLOOKUP(B357,Foundation!$C$8:$E$690,3,FALSE),"")</f>
        <v>DRY</v>
      </c>
      <c r="L357" s="423" t="str">
        <f>+IF(IFERROR(MATCH(B357,'Erection Compiled'!$C$6:$C$824,0),"B")="B","","E")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+IFERROR(VLOOKUP(B358,Foundation!$C$8:$E$690,3,FALSE),"")</f>
        <v>DRY</v>
      </c>
      <c r="L358" s="423" t="str">
        <f>+IF(IFERROR(MATCH(B358,'Erection Compiled'!$C$6:$C$824,0),"B")="B","","E")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+IFERROR(VLOOKUP(B359,Foundation!$C$8:$E$690,3,FALSE),"")</f>
        <v>Sandy</v>
      </c>
      <c r="L359" s="423" t="str">
        <f>+IF(IFERROR(MATCH(B359,'Erection Compiled'!$C$6:$C$824,0),"B")="B","","E")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+IFERROR(VLOOKUP(B360,Foundation!$C$8:$E$690,3,FALSE),"")</f>
        <v>Sandy</v>
      </c>
      <c r="L360" s="423" t="str">
        <f>+IF(IFERROR(MATCH(B360,'Erection Compiled'!$C$6:$C$824,0),"B")="B","","E")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+IFERROR(VLOOKUP(B361,Foundation!$C$8:$E$690,3,FALSE),"")</f>
        <v>Sandy</v>
      </c>
      <c r="L361" s="423" t="str">
        <f>+IF(IFERROR(MATCH(B361,'Erection Compiled'!$C$6:$C$824,0),"B")="B","","E")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+IFERROR(VLOOKUP(B362,Foundation!$C$8:$E$690,3,FALSE),"")</f>
        <v>DFR</v>
      </c>
      <c r="L362" s="423" t="str">
        <f>+IF(IFERROR(MATCH(B362,'Erection Compiled'!$C$6:$C$824,0),"B")="B","","E")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+IFERROR(VLOOKUP(B363,Foundation!$C$8:$E$690,3,FALSE),"")</f>
        <v>DFR</v>
      </c>
      <c r="L363" s="423" t="str">
        <f>+IF(IFERROR(MATCH(B363,'Erection Compiled'!$C$6:$C$824,0),"B")="B","","E")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+IFERROR(VLOOKUP(B364,Foundation!$C$8:$E$690,3,FALSE),"")</f>
        <v>DRY</v>
      </c>
      <c r="L364" s="423" t="str">
        <f>+IF(IFERROR(MATCH(B364,'Erection Compiled'!$C$6:$C$824,0),"B")="B","","E")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+IFERROR(VLOOKUP(B365,Foundation!$C$8:$E$690,3,FALSE),"")</f>
        <v>DRY</v>
      </c>
      <c r="L365" s="423" t="str">
        <f>+IF(IFERROR(MATCH(B365,'Erection Compiled'!$C$6:$C$824,0),"B")="B","","E")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+IFERROR(VLOOKUP(B366,Foundation!$C$8:$E$690,3,FALSE),"")</f>
        <v>DFR</v>
      </c>
      <c r="L366" s="423" t="str">
        <f>+IF(IFERROR(MATCH(B366,'Erection Compiled'!$C$6:$C$824,0),"B")="B","","E")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+IFERROR(VLOOKUP(B367,Foundation!$C$8:$E$690,3,FALSE),"")</f>
        <v>DFR</v>
      </c>
      <c r="L367" s="423" t="str">
        <f>+IF(IFERROR(MATCH(B367,'Erection Compiled'!$C$6:$C$824,0),"B")="B","","E")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+IFERROR(VLOOKUP(B368,Foundation!$C$8:$E$690,3,FALSE),"")</f>
        <v>DFR</v>
      </c>
      <c r="L368" s="423" t="str">
        <f>+IF(IFERROR(MATCH(B368,'Erection Compiled'!$C$6:$C$824,0),"B")="B","","E")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+IFERROR(VLOOKUP(B369,Foundation!$C$8:$E$690,3,FALSE),"")</f>
        <v>DFR</v>
      </c>
      <c r="L369" s="423" t="str">
        <f>+IF(IFERROR(MATCH(B369,'Erection Compiled'!$C$6:$C$824,0),"B")="B","","E")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+IFERROR(VLOOKUP(B370,Foundation!$C$8:$E$690,3,FALSE),"")</f>
        <v>DFR</v>
      </c>
      <c r="L370" s="423" t="str">
        <f>+IF(IFERROR(MATCH(B370,'Erection Compiled'!$C$6:$C$824,0),"B")="B","","E")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+IFERROR(VLOOKUP(B371,Foundation!$C$8:$E$690,3,FALSE),"")</f>
        <v>DRY</v>
      </c>
      <c r="L371" s="423" t="str">
        <f>+IF(IFERROR(MATCH(B371,'Erection Compiled'!$C$6:$C$824,0),"B")="B","","E")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+IFERROR(VLOOKUP(B372,Foundation!$C$8:$E$690,3,FALSE),"")</f>
        <v>DRY</v>
      </c>
      <c r="L372" s="423" t="str">
        <f>+IF(IFERROR(MATCH(B372,'Erection Compiled'!$C$6:$C$824,0),"B")="B","","E")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+IFERROR(VLOOKUP(B373,Foundation!$C$8:$E$690,3,FALSE),"")</f>
        <v>DRY</v>
      </c>
      <c r="L373" s="423" t="str">
        <f>+IF(IFERROR(MATCH(B373,'Erection Compiled'!$C$6:$C$824,0),"B")="B","","E")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+IFERROR(VLOOKUP(B374,Foundation!$C$8:$E$690,3,FALSE),"")</f>
        <v>DRY</v>
      </c>
      <c r="L374" s="423" t="str">
        <f>+IF(IFERROR(MATCH(B374,'Erection Compiled'!$C$6:$C$824,0),"B")="B","","E")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+IFERROR(VLOOKUP(B375,Foundation!$C$8:$E$690,3,FALSE),"")</f>
        <v>DFR</v>
      </c>
      <c r="L375" s="423" t="str">
        <f>+IF(IFERROR(MATCH(B375,'Erection Compiled'!$C$6:$C$824,0),"B")="B","","E")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+IFERROR(VLOOKUP(B376,Foundation!$C$8:$E$690,3,FALSE),"")</f>
        <v>DFR</v>
      </c>
      <c r="L376" s="423" t="str">
        <f>+IF(IFERROR(MATCH(B376,'Erection Compiled'!$C$6:$C$824,0),"B")="B","","E")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+IFERROR(VLOOKUP(B377,Foundation!$C$8:$E$690,3,FALSE),"")</f>
        <v>DRY</v>
      </c>
      <c r="L377" s="423" t="str">
        <f>+IF(IFERROR(MATCH(B377,'Erection Compiled'!$C$6:$C$824,0),"B")="B","","E")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+IFERROR(VLOOKUP(B378,Foundation!$C$8:$E$690,3,FALSE),"")</f>
        <v>DRY</v>
      </c>
      <c r="L378" s="423" t="str">
        <f>+IF(IFERROR(MATCH(B378,'Erection Compiled'!$C$6:$C$824,0),"B")="B","","E")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+IFERROR(VLOOKUP(B379,Foundation!$C$8:$E$690,3,FALSE),"")</f>
        <v>DRY</v>
      </c>
      <c r="L379" s="423" t="str">
        <f>+IF(IFERROR(MATCH(B379,'Erection Compiled'!$C$6:$C$824,0),"B")="B","","E")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+IFERROR(VLOOKUP(B380,Foundation!$C$8:$E$690,3,FALSE),"")</f>
        <v>Dry</v>
      </c>
      <c r="L380" s="423" t="str">
        <f>+IF(IFERROR(MATCH(B380,'Erection Compiled'!$C$6:$C$824,0),"B")="B","","E")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+IFERROR(VLOOKUP(B381,Foundation!$C$8:$E$690,3,FALSE),"")</f>
        <v>DRY</v>
      </c>
      <c r="L381" s="423" t="str">
        <f>+IF(IFERROR(MATCH(B381,'Erection Compiled'!$C$6:$C$824,0),"B")="B","","E")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+IFERROR(VLOOKUP(B382,Foundation!$C$8:$E$690,3,FALSE),"")</f>
        <v>DRY</v>
      </c>
      <c r="L382" s="423" t="str">
        <f>+IF(IFERROR(MATCH(B382,'Erection Compiled'!$C$6:$C$824,0),"B")="B","","E")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+IFERROR(VLOOKUP(B383,Foundation!$C$8:$E$690,3,FALSE),"")</f>
        <v>DFR</v>
      </c>
      <c r="L383" s="423" t="str">
        <f>+IF(IFERROR(MATCH(B383,'Erection Compiled'!$C$6:$C$824,0),"B")="B","","E")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+IFERROR(VLOOKUP(B384,Foundation!$C$8:$E$690,3,FALSE),"")</f>
        <v>DFR</v>
      </c>
      <c r="L384" s="423" t="str">
        <f>+IF(IFERROR(MATCH(B384,'Erection Compiled'!$C$6:$C$824,0),"B")="B","","E")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+IFERROR(VLOOKUP(B385,Foundation!$C$8:$E$690,3,FALSE),"")</f>
        <v>DFR</v>
      </c>
      <c r="L385" s="423" t="str">
        <f>+IF(IFERROR(MATCH(B385,'Erection Compiled'!$C$6:$C$824,0),"B")="B","","E")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+IFERROR(VLOOKUP(B386,Foundation!$C$8:$E$690,3,FALSE),"")</f>
        <v>DRY</v>
      </c>
      <c r="L386" s="423" t="str">
        <f>+IF(IFERROR(MATCH(B386,'Erection Compiled'!$C$6:$C$824,0),"B")="B","","E")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+IFERROR(VLOOKUP(B387,Foundation!$C$8:$E$690,3,FALSE),"")</f>
        <v>DRY</v>
      </c>
      <c r="L387" s="423" t="str">
        <f>+IF(IFERROR(MATCH(B387,'Erection Compiled'!$C$6:$C$824,0),"B")="B","","E")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+IFERROR(VLOOKUP(B388,Foundation!$C$8:$E$690,3,FALSE),"")</f>
        <v>DRY</v>
      </c>
      <c r="L388" s="423" t="str">
        <f>+IF(IFERROR(MATCH(B388,'Erection Compiled'!$C$6:$C$824,0),"B")="B","","E")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+IFERROR(VLOOKUP(B389,Foundation!$C$8:$E$690,3,FALSE),"")</f>
        <v>DRY</v>
      </c>
      <c r="L389" s="423" t="str">
        <f>+IF(IFERROR(MATCH(B389,'Erection Compiled'!$C$6:$C$824,0),"B")="B","","E")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+IFERROR(VLOOKUP(B390,Foundation!$C$8:$E$690,3,FALSE),"")</f>
        <v>DRY</v>
      </c>
      <c r="L390" s="423" t="str">
        <f>+IF(IFERROR(MATCH(B390,'Erection Compiled'!$C$6:$C$824,0),"B")="B","","E")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+IFERROR(VLOOKUP(B391,Foundation!$C$8:$E$690,3,FALSE),"")</f>
        <v>DFR</v>
      </c>
      <c r="L391" s="423" t="str">
        <f>+IF(IFERROR(MATCH(B391,'Erection Compiled'!$C$6:$C$824,0),"B")="B","","E")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+IFERROR(VLOOKUP(B392,Foundation!$C$8:$E$690,3,FALSE),"")</f>
        <v>DRY</v>
      </c>
      <c r="L392" s="423" t="str">
        <f>+IF(IFERROR(MATCH(B392,'Erection Compiled'!$C$6:$C$824,0),"B")="B","","E")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+IFERROR(VLOOKUP(B393,Foundation!$C$8:$E$690,3,FALSE),"")</f>
        <v>DRY</v>
      </c>
      <c r="L393" s="423" t="str">
        <f>+IF(IFERROR(MATCH(B393,'Erection Compiled'!$C$6:$C$824,0),"B")="B","","E")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+IFERROR(VLOOKUP(B394,Foundation!$C$8:$E$690,3,FALSE),"")</f>
        <v>DFR</v>
      </c>
      <c r="L394" s="423" t="str">
        <f>+IF(IFERROR(MATCH(B394,'Erection Compiled'!$C$6:$C$824,0),"B")="B","","E")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+IFERROR(VLOOKUP(B395,Foundation!$C$8:$E$690,3,FALSE),"")</f>
        <v>DFR</v>
      </c>
      <c r="L395" s="423" t="str">
        <f>+IF(IFERROR(MATCH(B395,'Erection Compiled'!$C$6:$C$824,0),"B")="B","","E")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+IFERROR(VLOOKUP(B396,Foundation!$C$8:$E$690,3,FALSE),"")</f>
        <v>DRY</v>
      </c>
      <c r="L396" s="423" t="str">
        <f>+IF(IFERROR(MATCH(B396,'Erection Compiled'!$C$6:$C$824,0),"B")="B","","E")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+IFERROR(VLOOKUP(B397,Foundation!$C$8:$E$690,3,FALSE),"")</f>
        <v>DRY</v>
      </c>
      <c r="L397" s="423" t="str">
        <f>+IF(IFERROR(MATCH(B397,'Erection Compiled'!$C$6:$C$824,0),"B")="B","","E")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+IFERROR(VLOOKUP(B398,Foundation!$C$8:$E$690,3,FALSE),"")</f>
        <v>DRY</v>
      </c>
      <c r="L398" s="423" t="str">
        <f>+IF(IFERROR(MATCH(B398,'Erection Compiled'!$C$6:$C$824,0),"B")="B","","E")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+IFERROR(VLOOKUP(B399,Foundation!$C$8:$E$690,3,FALSE),"")</f>
        <v>DRY</v>
      </c>
      <c r="L399" s="423" t="str">
        <f>+IF(IFERROR(MATCH(B399,'Erection Compiled'!$C$6:$C$824,0),"B")="B","","E")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+IFERROR(VLOOKUP(B400,Foundation!$C$8:$E$690,3,FALSE),"")</f>
        <v>Dry</v>
      </c>
      <c r="L400" s="423" t="str">
        <f>+IF(IFERROR(MATCH(B400,'Erection Compiled'!$C$6:$C$824,0),"B")="B","","E")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+IFERROR(VLOOKUP(B401,Foundation!$C$8:$E$690,3,FALSE),"")</f>
        <v>DRY</v>
      </c>
      <c r="L401" s="423" t="str">
        <f>+IF(IFERROR(MATCH(B401,'Erection Compiled'!$C$6:$C$824,0),"B")="B","","E")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+IFERROR(VLOOKUP(B402,Foundation!$C$8:$E$690,3,FALSE),"")</f>
        <v>Dry</v>
      </c>
      <c r="L402" s="423" t="str">
        <f>+IF(IFERROR(MATCH(B402,'Erection Compiled'!$C$6:$C$824,0),"B")="B","","E")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+IFERROR(VLOOKUP(B403,Foundation!$C$8:$E$690,3,FALSE),"")</f>
        <v>DRY</v>
      </c>
      <c r="L403" s="423" t="str">
        <f>+IF(IFERROR(MATCH(B403,'Erection Compiled'!$C$6:$C$824,0),"B")="B","","E")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+IFERROR(VLOOKUP(B404,Foundation!$C$8:$E$690,3,FALSE),"")</f>
        <v>DRY</v>
      </c>
      <c r="L404" s="423" t="str">
        <f>+IF(IFERROR(MATCH(B404,'Erection Compiled'!$C$6:$C$824,0),"B")="B","","E")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+IFERROR(VLOOKUP(B405,Foundation!$C$8:$E$690,3,FALSE),"")</f>
        <v>Sandy</v>
      </c>
      <c r="L405" s="423" t="str">
        <f>+IF(IFERROR(MATCH(B405,'Erection Compiled'!$C$6:$C$824,0),"B")="B","","E")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+IFERROR(VLOOKUP(B406,Foundation!$C$8:$E$690,3,FALSE),"")</f>
        <v>DRY</v>
      </c>
      <c r="L406" s="423" t="str">
        <f>+IF(IFERROR(MATCH(B406,'Erection Compiled'!$C$6:$C$824,0),"B")="B","","E")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+IFERROR(VLOOKUP(B407,Foundation!$C$8:$E$690,3,FALSE),"")</f>
        <v>DRY</v>
      </c>
      <c r="L407" s="423" t="str">
        <f>+IF(IFERROR(MATCH(B407,'Erection Compiled'!$C$6:$C$824,0),"B")="B","","E")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+IFERROR(VLOOKUP(B408,Foundation!$C$8:$E$690,3,FALSE),"")</f>
        <v>DRY</v>
      </c>
      <c r="L408" s="423" t="str">
        <f>+IF(IFERROR(MATCH(B408,'Erection Compiled'!$C$6:$C$824,0),"B")="B","","E")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+IFERROR(VLOOKUP(B409,Foundation!$C$8:$E$690,3,FALSE),"")</f>
        <v>DRY</v>
      </c>
      <c r="L409" s="423" t="str">
        <f>+IF(IFERROR(MATCH(B409,'Erection Compiled'!$C$6:$C$824,0),"B")="B","","E")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+IFERROR(VLOOKUP(B410,Foundation!$C$8:$E$690,3,FALSE),"")</f>
        <v>DRY</v>
      </c>
      <c r="L410" s="423" t="str">
        <f>+IF(IFERROR(MATCH(B410,'Erection Compiled'!$C$6:$C$824,0),"B")="B","","E")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+IFERROR(VLOOKUP(B411,Foundation!$C$8:$E$690,3,FALSE),"")</f>
        <v>DRY</v>
      </c>
      <c r="L411" s="423" t="str">
        <f>+IF(IFERROR(MATCH(B411,'Erection Compiled'!$C$6:$C$824,0),"B")="B","","E")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+IFERROR(VLOOKUP(B412,Foundation!$C$8:$E$690,3,FALSE),"")</f>
        <v>DFR</v>
      </c>
      <c r="L412" s="423" t="str">
        <f>+IF(IFERROR(MATCH(B412,'Erection Compiled'!$C$6:$C$824,0),"B")="B","","E")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+IFERROR(VLOOKUP(B413,Foundation!$C$8:$E$690,3,FALSE),"")</f>
        <v>DFR</v>
      </c>
      <c r="L413" s="423" t="str">
        <f>+IF(IFERROR(MATCH(B413,'Erection Compiled'!$C$6:$C$824,0),"B")="B","","E")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+IFERROR(VLOOKUP(B414,Foundation!$C$8:$E$690,3,FALSE),"")</f>
        <v>DFR</v>
      </c>
      <c r="L414" s="423" t="str">
        <f>+IF(IFERROR(MATCH(B414,'Erection Compiled'!$C$6:$C$824,0),"B")="B","","E")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+IFERROR(VLOOKUP(B415,Foundation!$C$8:$E$690,3,FALSE),"")</f>
        <v>DRY</v>
      </c>
      <c r="L415" s="423" t="str">
        <f>+IF(IFERROR(MATCH(B415,'Erection Compiled'!$C$6:$C$824,0),"B")="B","","E")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+IFERROR(VLOOKUP(B416,Foundation!$C$8:$E$690,3,FALSE),"")</f>
        <v>DFR</v>
      </c>
      <c r="L416" s="423" t="str">
        <f>+IF(IFERROR(MATCH(B416,'Erection Compiled'!$C$6:$C$824,0),"B")="B","","E")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+IFERROR(VLOOKUP(B417,Foundation!$C$8:$E$690,3,FALSE),"")</f>
        <v>DFR</v>
      </c>
      <c r="L417" s="423" t="str">
        <f>+IF(IFERROR(MATCH(B417,'Erection Compiled'!$C$6:$C$824,0),"B")="B","","E")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+IFERROR(VLOOKUP(B418,Foundation!$C$8:$E$690,3,FALSE),"")</f>
        <v>DFR</v>
      </c>
      <c r="L418" s="423" t="str">
        <f>+IF(IFERROR(MATCH(B418,'Erection Compiled'!$C$6:$C$824,0),"B")="B","","E")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+IFERROR(VLOOKUP(B419,Foundation!$C$8:$E$690,3,FALSE),"")</f>
        <v>DFR</v>
      </c>
      <c r="L419" s="423" t="str">
        <f>+IF(IFERROR(MATCH(B419,'Erection Compiled'!$C$6:$C$824,0),"B")="B","","E")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+IFERROR(VLOOKUP(B420,Foundation!$C$8:$E$690,3,FALSE),"")</f>
        <v>DRY</v>
      </c>
      <c r="L420" s="423" t="str">
        <f>+IF(IFERROR(MATCH(B420,'Erection Compiled'!$C$6:$C$824,0),"B")="B","","E")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+IFERROR(VLOOKUP(B421,Foundation!$C$8:$E$690,3,FALSE),"")</f>
        <v>DFR</v>
      </c>
      <c r="L421" s="423" t="str">
        <f>+IF(IFERROR(MATCH(B421,'Erection Compiled'!$C$6:$C$824,0),"B")="B","","E")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+IFERROR(VLOOKUP(B422,Foundation!$C$8:$E$690,3,FALSE),"")</f>
        <v>DRY</v>
      </c>
      <c r="L422" s="423" t="str">
        <f>+IF(IFERROR(MATCH(B422,'Erection Compiled'!$C$6:$C$824,0),"B")="B","","E")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+IFERROR(VLOOKUP(B423,Foundation!$C$8:$E$690,3,FALSE),"")</f>
        <v>DRY</v>
      </c>
      <c r="L423" s="423" t="str">
        <f>+IF(IFERROR(MATCH(B423,'Erection Compiled'!$C$6:$C$824,0),"B")="B","","E")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+IFERROR(VLOOKUP(B424,Foundation!$C$8:$E$690,3,FALSE),"")</f>
        <v>DRY</v>
      </c>
      <c r="L424" s="423" t="str">
        <f>+IF(IFERROR(MATCH(B424,'Erection Compiled'!$C$6:$C$824,0),"B")="B","","E")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+IFERROR(VLOOKUP(B425,Foundation!$C$8:$E$690,3,FALSE),"")</f>
        <v>DRY</v>
      </c>
      <c r="L425" s="423" t="str">
        <f>+IF(IFERROR(MATCH(B425,'Erection Compiled'!$C$6:$C$824,0),"B")="B","","E")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+IFERROR(VLOOKUP(B426,Foundation!$C$8:$E$690,3,FALSE),"")</f>
        <v>DRY</v>
      </c>
      <c r="L426" s="423" t="str">
        <f>+IF(IFERROR(MATCH(B426,'Erection Compiled'!$C$6:$C$824,0),"B")="B","","E")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+IFERROR(VLOOKUP(B427,Foundation!$C$8:$E$690,3,FALSE),"")</f>
        <v>DRY</v>
      </c>
      <c r="L427" s="423" t="str">
        <f>+IF(IFERROR(MATCH(B427,'Erection Compiled'!$C$6:$C$824,0),"B")="B","","E")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+IFERROR(VLOOKUP(B428,Foundation!$C$8:$E$690,3,FALSE),"")</f>
        <v>DRY</v>
      </c>
      <c r="L428" s="423" t="str">
        <f>+IF(IFERROR(MATCH(B428,'Erection Compiled'!$C$6:$C$824,0),"B")="B","","E")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+IFERROR(VLOOKUP(B429,Foundation!$C$8:$E$690,3,FALSE),"")</f>
        <v>DRY</v>
      </c>
      <c r="L429" s="423" t="str">
        <f>+IF(IFERROR(MATCH(B429,'Erection Compiled'!$C$6:$C$824,0),"B")="B","","E")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+IFERROR(VLOOKUP(B430,Foundation!$C$8:$E$690,3,FALSE),"")</f>
        <v>DRY</v>
      </c>
      <c r="L430" s="423" t="str">
        <f>+IF(IFERROR(MATCH(B430,'Erection Compiled'!$C$6:$C$824,0),"B")="B","","E")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+IFERROR(VLOOKUP(B431,Foundation!$C$8:$E$690,3,FALSE),"")</f>
        <v>DRY</v>
      </c>
      <c r="L431" s="423" t="str">
        <f>+IF(IFERROR(MATCH(B431,'Erection Compiled'!$C$6:$C$824,0),"B")="B","","E")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+IFERROR(VLOOKUP(B432,Foundation!$C$8:$E$690,3,FALSE),"")</f>
        <v>DRY</v>
      </c>
      <c r="L432" s="423" t="str">
        <f>+IF(IFERROR(MATCH(B432,'Erection Compiled'!$C$6:$C$824,0),"B")="B","","E")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+IFERROR(VLOOKUP(B433,Foundation!$C$8:$E$690,3,FALSE),"")</f>
        <v>DRY</v>
      </c>
      <c r="L433" s="423" t="str">
        <f>+IF(IFERROR(MATCH(B433,'Erection Compiled'!$C$6:$C$824,0),"B")="B","","E")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+IFERROR(VLOOKUP(B434,Foundation!$C$8:$E$690,3,FALSE),"")</f>
        <v>DRY</v>
      </c>
      <c r="L434" s="423" t="str">
        <f>+IF(IFERROR(MATCH(B434,'Erection Compiled'!$C$6:$C$824,0),"B")="B","","E")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+IFERROR(VLOOKUP(B435,Foundation!$C$8:$E$690,3,FALSE),"")</f>
        <v>DRY</v>
      </c>
      <c r="L435" s="423" t="str">
        <f>+IF(IFERROR(MATCH(B435,'Erection Compiled'!$C$6:$C$824,0),"B")="B","","E")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+IFERROR(VLOOKUP(B436,Foundation!$C$8:$E$690,3,FALSE),"")</f>
        <v>DRY</v>
      </c>
      <c r="L436" s="423" t="str">
        <f>+IF(IFERROR(MATCH(B436,'Erection Compiled'!$C$6:$C$824,0),"B")="B","","E")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+IFERROR(VLOOKUP(B437,Foundation!$C$8:$E$690,3,FALSE),"")</f>
        <v>DRY</v>
      </c>
      <c r="L437" s="423" t="str">
        <f>+IF(IFERROR(MATCH(B437,'Erection Compiled'!$C$6:$C$824,0),"B")="B","","E")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+IFERROR(VLOOKUP(B438,Foundation!$C$8:$E$690,3,FALSE),"")</f>
        <v>DRY</v>
      </c>
      <c r="L438" s="423" t="str">
        <f>+IF(IFERROR(MATCH(B438,'Erection Compiled'!$C$6:$C$824,0),"B")="B","","E")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+IFERROR(VLOOKUP(B439,Foundation!$C$8:$E$690,3,FALSE),"")</f>
        <v>DRY</v>
      </c>
      <c r="L439" s="423" t="str">
        <f>+IF(IFERROR(MATCH(B439,'Erection Compiled'!$C$6:$C$824,0),"B")="B","","E")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+IFERROR(VLOOKUP(B440,Foundation!$C$8:$E$690,3,FALSE),"")</f>
        <v>DRY</v>
      </c>
      <c r="L440" s="423" t="str">
        <f>+IF(IFERROR(MATCH(B440,'Erection Compiled'!$C$6:$C$824,0),"B")="B","","E")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+IFERROR(VLOOKUP(B441,Foundation!$C$8:$E$690,3,FALSE),"")</f>
        <v>DRY</v>
      </c>
      <c r="L441" s="423" t="str">
        <f>+IF(IFERROR(MATCH(B441,'Erection Compiled'!$C$6:$C$824,0),"B")="B","","E")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+IFERROR(VLOOKUP(B442,Foundation!$C$8:$E$690,3,FALSE),"")</f>
        <v>DRY</v>
      </c>
      <c r="L442" s="423" t="str">
        <f>+IF(IFERROR(MATCH(B442,'Erection Compiled'!$C$6:$C$824,0),"B")="B","","E")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+IFERROR(VLOOKUP(B443,Foundation!$C$8:$E$690,3,FALSE),"")</f>
        <v>DRY</v>
      </c>
      <c r="L443" s="423" t="str">
        <f>+IF(IFERROR(MATCH(B443,'Erection Compiled'!$C$6:$C$824,0),"B")="B","","E")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+IFERROR(VLOOKUP(B444,Foundation!$C$8:$E$690,3,FALSE),"")</f>
        <v>DRY</v>
      </c>
      <c r="L444" s="423" t="str">
        <f>+IF(IFERROR(MATCH(B444,'Erection Compiled'!$C$6:$C$824,0),"B")="B","","E")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+IFERROR(VLOOKUP(B445,Foundation!$C$8:$E$690,3,FALSE),"")</f>
        <v>DRY</v>
      </c>
      <c r="L445" s="423" t="str">
        <f>+IF(IFERROR(MATCH(B445,'Erection Compiled'!$C$6:$C$824,0),"B")="B","","E")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+IFERROR(VLOOKUP(B446,Foundation!$C$8:$E$690,3,FALSE),"")</f>
        <v>DRY</v>
      </c>
      <c r="L446" s="423" t="str">
        <f>+IF(IFERROR(MATCH(B446,'Erection Compiled'!$C$6:$C$824,0),"B")="B","","E")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+IFERROR(VLOOKUP(B447,Foundation!$C$8:$E$690,3,FALSE),"")</f>
        <v>DRY</v>
      </c>
      <c r="L447" s="423" t="str">
        <f>+IF(IFERROR(MATCH(B447,'Erection Compiled'!$C$6:$C$824,0),"B")="B","","E")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+IFERROR(VLOOKUP(B448,Foundation!$C$8:$E$690,3,FALSE),"")</f>
        <v>DRY</v>
      </c>
      <c r="L448" s="423" t="str">
        <f>+IF(IFERROR(MATCH(B448,'Erection Compiled'!$C$6:$C$824,0),"B")="B","","E")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+IFERROR(VLOOKUP(B449,Foundation!$C$8:$E$690,3,FALSE),"")</f>
        <v>DRY</v>
      </c>
      <c r="L449" s="423" t="str">
        <f>+IF(IFERROR(MATCH(B449,'Erection Compiled'!$C$6:$C$824,0),"B")="B","","E")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+IFERROR(VLOOKUP(B450,Foundation!$C$8:$E$690,3,FALSE),"")</f>
        <v>DRY</v>
      </c>
      <c r="L450" s="423" t="str">
        <f>+IF(IFERROR(MATCH(B450,'Erection Compiled'!$C$6:$C$824,0),"B")="B","","E")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+IFERROR(VLOOKUP(B451,Foundation!$C$8:$E$690,3,FALSE),"")</f>
        <v>DRY</v>
      </c>
      <c r="L451" s="423" t="str">
        <f>+IF(IFERROR(MATCH(B451,'Erection Compiled'!$C$6:$C$824,0),"B")="B","","E")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+IFERROR(VLOOKUP(B452,Foundation!$C$8:$E$690,3,FALSE),"")</f>
        <v>DRY</v>
      </c>
      <c r="L452" s="423" t="str">
        <f>+IF(IFERROR(MATCH(B452,'Erection Compiled'!$C$6:$C$824,0),"B")="B","","E")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+IFERROR(VLOOKUP(B453,Foundation!$C$8:$E$690,3,FALSE),"")</f>
        <v>DRY</v>
      </c>
      <c r="L453" s="423" t="str">
        <f>+IF(IFERROR(MATCH(B453,'Erection Compiled'!$C$6:$C$824,0),"B")="B","","E")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+IFERROR(VLOOKUP(B454,Foundation!$C$8:$E$690,3,FALSE),"")</f>
        <v>DFR</v>
      </c>
      <c r="L454" s="423" t="str">
        <f>+IF(IFERROR(MATCH(B454,'Erection Compiled'!$C$6:$C$824,0),"B")="B","","E")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+IFERROR(VLOOKUP(B455,Foundation!$C$8:$E$690,3,FALSE),"")</f>
        <v>DRY</v>
      </c>
      <c r="L455" s="423" t="str">
        <f>+IF(IFERROR(MATCH(B455,'Erection Compiled'!$C$6:$C$824,0),"B")="B","","E")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+IFERROR(VLOOKUP(B456,Foundation!$C$8:$E$690,3,FALSE),"")</f>
        <v>DRY</v>
      </c>
      <c r="L456" s="423" t="str">
        <f>+IF(IFERROR(MATCH(B456,'Erection Compiled'!$C$6:$C$824,0),"B")="B","","E")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+IFERROR(VLOOKUP(B457,Foundation!$C$8:$E$690,3,FALSE),"")</f>
        <v>DRY</v>
      </c>
      <c r="L457" s="423" t="str">
        <f>+IF(IFERROR(MATCH(B457,'Erection Compiled'!$C$6:$C$824,0),"B")="B","","E")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+IFERROR(VLOOKUP(B458,Foundation!$C$8:$E$690,3,FALSE),"")</f>
        <v>DRY</v>
      </c>
      <c r="L458" s="423" t="str">
        <f>+IF(IFERROR(MATCH(B458,'Erection Compiled'!$C$6:$C$824,0),"B")="B","","E")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+IFERROR(VLOOKUP(B459,Foundation!$C$8:$E$690,3,FALSE),"")</f>
        <v>DRY</v>
      </c>
      <c r="L459" s="423" t="str">
        <f>+IF(IFERROR(MATCH(B459,'Erection Compiled'!$C$6:$C$824,0),"B")="B","","E")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+IFERROR(VLOOKUP(B460,Foundation!$C$8:$E$690,3,FALSE),"")</f>
        <v>DRY</v>
      </c>
      <c r="L460" s="423" t="str">
        <f>+IF(IFERROR(MATCH(B460,'Erection Compiled'!$C$6:$C$824,0),"B")="B","","E")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+IFERROR(VLOOKUP(B461,Foundation!$C$8:$E$690,3,FALSE),"")</f>
        <v>DRY</v>
      </c>
      <c r="L461" s="423" t="str">
        <f>+IF(IFERROR(MATCH(B461,'Erection Compiled'!$C$6:$C$824,0),"B")="B","","E")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+IFERROR(VLOOKUP(B462,Foundation!$C$8:$E$690,3,FALSE),"")</f>
        <v>DRY</v>
      </c>
      <c r="L462" s="423" t="str">
        <f>+IF(IFERROR(MATCH(B462,'Erection Compiled'!$C$6:$C$824,0),"B")="B","","E")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+IFERROR(VLOOKUP(B463,Foundation!$C$8:$E$690,3,FALSE),"")</f>
        <v>DRY</v>
      </c>
      <c r="L463" s="423" t="str">
        <f>+IF(IFERROR(MATCH(B463,'Erection Compiled'!$C$6:$C$824,0),"B")="B","","E")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+IFERROR(VLOOKUP(B464,Foundation!$C$8:$E$690,3,FALSE),"")</f>
        <v>DRY</v>
      </c>
      <c r="L464" s="423" t="str">
        <f>+IF(IFERROR(MATCH(B464,'Erection Compiled'!$C$6:$C$824,0),"B")="B","","E")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+IFERROR(VLOOKUP(B465,Foundation!$C$8:$E$690,3,FALSE),"")</f>
        <v>DRY</v>
      </c>
      <c r="L465" s="423" t="str">
        <f>+IF(IFERROR(MATCH(B465,'Erection Compiled'!$C$6:$C$824,0),"B")="B","","E")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+IFERROR(VLOOKUP(B466,Foundation!$C$8:$E$690,3,FALSE),"")</f>
        <v>DRY</v>
      </c>
      <c r="L466" s="423" t="str">
        <f>+IF(IFERROR(MATCH(B466,'Erection Compiled'!$C$6:$C$824,0),"B")="B","","E")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+IFERROR(VLOOKUP(B467,Foundation!$C$8:$E$690,3,FALSE),"")</f>
        <v>DRY</v>
      </c>
      <c r="L467" s="423" t="str">
        <f>+IF(IFERROR(MATCH(B467,'Erection Compiled'!$C$6:$C$824,0),"B")="B","","E")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+IFERROR(VLOOKUP(B468,Foundation!$C$8:$E$690,3,FALSE),"")</f>
        <v>DRY</v>
      </c>
      <c r="L468" s="423" t="str">
        <f>+IF(IFERROR(MATCH(B468,'Erection Compiled'!$C$6:$C$824,0),"B")="B","","E")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+IFERROR(VLOOKUP(B469,Foundation!$C$8:$E$690,3,FALSE),"")</f>
        <v>DRY</v>
      </c>
      <c r="L469" s="423" t="str">
        <f>+IF(IFERROR(MATCH(B469,'Erection Compiled'!$C$6:$C$824,0),"B")="B","","E")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+IFERROR(VLOOKUP(B470,Foundation!$C$8:$E$690,3,FALSE),"")</f>
        <v>DRY</v>
      </c>
      <c r="L470" s="423" t="str">
        <f>+IF(IFERROR(MATCH(B470,'Erection Compiled'!$C$6:$C$824,0),"B")="B","","E")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+IFERROR(VLOOKUP(B471,Foundation!$C$8:$E$690,3,FALSE),"")</f>
        <v>DRY</v>
      </c>
      <c r="L471" s="423" t="str">
        <f>+IF(IFERROR(MATCH(B471,'Erection Compiled'!$C$6:$C$824,0),"B")="B","","E")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+IFERROR(VLOOKUP(B472,Foundation!$C$8:$E$690,3,FALSE),"")</f>
        <v>DRY</v>
      </c>
      <c r="L472" s="423" t="str">
        <f>+IF(IFERROR(MATCH(B472,'Erection Compiled'!$C$6:$C$824,0),"B")="B","","E")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+IFERROR(VLOOKUP(B473,Foundation!$C$8:$E$690,3,FALSE),"")</f>
        <v>DRY</v>
      </c>
      <c r="L473" s="423" t="str">
        <f>+IF(IFERROR(MATCH(B473,'Erection Compiled'!$C$6:$C$824,0),"B")="B","","E")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+IFERROR(VLOOKUP(B474,Foundation!$C$8:$E$690,3,FALSE),"")</f>
        <v>DRY</v>
      </c>
      <c r="L474" s="423" t="str">
        <f>+IF(IFERROR(MATCH(B474,'Erection Compiled'!$C$6:$C$824,0),"B")="B","","E")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+IFERROR(VLOOKUP(B475,Foundation!$C$8:$E$690,3,FALSE),"")</f>
        <v>DRY</v>
      </c>
      <c r="L475" s="423" t="str">
        <f>+IF(IFERROR(MATCH(B475,'Erection Compiled'!$C$6:$C$824,0),"B")="B","","E")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+IFERROR(VLOOKUP(B476,Foundation!$C$8:$E$690,3,FALSE),"")</f>
        <v>DRY</v>
      </c>
      <c r="L476" s="423" t="str">
        <f>+IF(IFERROR(MATCH(B476,'Erection Compiled'!$C$6:$C$824,0),"B")="B","","E")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+IFERROR(VLOOKUP(B477,Foundation!$C$8:$E$690,3,FALSE),"")</f>
        <v>DRY</v>
      </c>
      <c r="L477" s="423" t="str">
        <f>+IF(IFERROR(MATCH(B477,'Erection Compiled'!$C$6:$C$824,0),"B")="B","","E")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+IFERROR(VLOOKUP(B478,Foundation!$C$8:$E$690,3,FALSE),"")</f>
        <v>DRY</v>
      </c>
      <c r="L478" s="423" t="str">
        <f>+IF(IFERROR(MATCH(B478,'Erection Compiled'!$C$6:$C$824,0),"B")="B","","E")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+IFERROR(VLOOKUP(B479,Foundation!$C$8:$E$690,3,FALSE),"")</f>
        <v>DRY</v>
      </c>
      <c r="L479" s="423" t="str">
        <f>+IF(IFERROR(MATCH(B479,'Erection Compiled'!$C$6:$C$824,0),"B")="B","","E")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+IFERROR(VLOOKUP(B480,Foundation!$C$8:$E$690,3,FALSE),"")</f>
        <v>DRY</v>
      </c>
      <c r="L480" s="423" t="str">
        <f>+IF(IFERROR(MATCH(B480,'Erection Compiled'!$C$6:$C$824,0),"B")="B","","E")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+IFERROR(VLOOKUP(B481,Foundation!$C$8:$E$690,3,FALSE),"")</f>
        <v>DRY</v>
      </c>
      <c r="L481" s="423" t="str">
        <f>+IF(IFERROR(MATCH(B481,'Erection Compiled'!$C$6:$C$824,0),"B")="B","","E")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+IFERROR(VLOOKUP(B482,Foundation!$C$8:$E$690,3,FALSE),"")</f>
        <v>DRY</v>
      </c>
      <c r="L482" s="423" t="str">
        <f>+IF(IFERROR(MATCH(B482,'Erection Compiled'!$C$6:$C$824,0),"B")="B","","E")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+IFERROR(VLOOKUP(B483,Foundation!$C$8:$E$690,3,FALSE),"")</f>
        <v>DRY</v>
      </c>
      <c r="L483" s="423" t="str">
        <f>+IF(IFERROR(MATCH(B483,'Erection Compiled'!$C$6:$C$824,0),"B")="B","","E")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+IFERROR(VLOOKUP(B484,Foundation!$C$8:$E$690,3,FALSE),"")</f>
        <v>DRY</v>
      </c>
      <c r="L484" s="423" t="str">
        <f>+IF(IFERROR(MATCH(B484,'Erection Compiled'!$C$6:$C$824,0),"B")="B","","E")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+IFERROR(VLOOKUP(B485,Foundation!$C$8:$E$690,3,FALSE),"")</f>
        <v>DRY</v>
      </c>
      <c r="L485" s="423" t="str">
        <f>+IF(IFERROR(MATCH(B485,'Erection Compiled'!$C$6:$C$824,0),"B")="B","","E")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+IFERROR(VLOOKUP(B486,Foundation!$C$8:$E$690,3,FALSE),"")</f>
        <v>DRY</v>
      </c>
      <c r="L486" s="423" t="str">
        <f>+IF(IFERROR(MATCH(B486,'Erection Compiled'!$C$6:$C$824,0),"B")="B","","E")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+IFERROR(VLOOKUP(B487,Foundation!$C$8:$E$690,3,FALSE),"")</f>
        <v>DRY</v>
      </c>
      <c r="L487" s="423" t="str">
        <f>+IF(IFERROR(MATCH(B487,'Erection Compiled'!$C$6:$C$824,0),"B")="B","","E")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+IFERROR(VLOOKUP(B488,Foundation!$C$8:$E$690,3,FALSE),"")</f>
        <v>DRY</v>
      </c>
      <c r="L488" s="423" t="str">
        <f>+IF(IFERROR(MATCH(B488,'Erection Compiled'!$C$6:$C$824,0),"B")="B","","E")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+IFERROR(VLOOKUP(B489,Foundation!$C$8:$E$690,3,FALSE),"")</f>
        <v>DRY</v>
      </c>
      <c r="L489" s="423" t="str">
        <f>+IF(IFERROR(MATCH(B489,'Erection Compiled'!$C$6:$C$824,0),"B")="B","","E")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+IFERROR(VLOOKUP(B490,Foundation!$C$8:$E$690,3,FALSE),"")</f>
        <v>DRY</v>
      </c>
      <c r="L490" s="423" t="str">
        <f>+IF(IFERROR(MATCH(B490,'Erection Compiled'!$C$6:$C$824,0),"B")="B","","E")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+IFERROR(VLOOKUP(B491,Foundation!$C$8:$E$690,3,FALSE),"")</f>
        <v>Sandy</v>
      </c>
      <c r="L491" s="423" t="str">
        <f>+IF(IFERROR(MATCH(B491,'Erection Compiled'!$C$6:$C$824,0),"B")="B","","E")</f>
        <v>E</v>
      </c>
      <c r="M491" s="423" t="str">
        <f>+IFERROR(VLOOKUP(B491,Tackwelding!$B$6:$G$396,6,FALSE),"")</f>
        <v>Done</v>
      </c>
    </row>
    <row r="492" spans="1:13" x14ac:dyDescent="0.25">
      <c r="K492" s="423" t="str">
        <f>+IFERROR(VLOOKUP(B492,Foundation!$C$8:$E$690,3,FALSE),"")</f>
        <v/>
      </c>
    </row>
    <row r="493" spans="1:13" x14ac:dyDescent="0.25">
      <c r="K493" s="423" t="str">
        <f>+IFERROR(VLOOKUP(B493,Foundation!$C$8:$E$690,3,FALSE),"")</f>
        <v/>
      </c>
    </row>
    <row r="494" spans="1:13" x14ac:dyDescent="0.25">
      <c r="K494" s="423" t="str">
        <f>+IFERROR(VLOOKUP(B494,Foundation!$C$8:$E$690,3,FALSE),"")</f>
        <v/>
      </c>
    </row>
    <row r="495" spans="1:13" x14ac:dyDescent="0.25">
      <c r="K495" s="423" t="str">
        <f>+IFERROR(VLOOKUP(B495,Foundation!$C$8:$E$690,3,FALSE),"")</f>
        <v/>
      </c>
    </row>
    <row r="496" spans="1:13" x14ac:dyDescent="0.25">
      <c r="K496" s="423" t="str">
        <f>+IFERROR(VLOOKUP(B496,Foundation!$C$8:$E$690,3,FALSE),"")</f>
        <v/>
      </c>
    </row>
    <row r="497" spans="11:11" x14ac:dyDescent="0.25">
      <c r="K497" s="423" t="str">
        <f>+IFERROR(VLOOKUP(B497,Foundation!$C$8:$E$690,3,FALSE),"")</f>
        <v/>
      </c>
    </row>
    <row r="498" spans="11:11" x14ac:dyDescent="0.25">
      <c r="K498" s="423" t="str">
        <f>+IFERROR(VLOOKUP(B498,Foundation!$C$8:$E$690,3,FALSE),"")</f>
        <v/>
      </c>
    </row>
    <row r="499" spans="11:11" x14ac:dyDescent="0.25">
      <c r="K499" s="423" t="str">
        <f>+IFERROR(VLOOKUP(B499,Foundation!$C$8:$E$690,3,FALSE),"")</f>
        <v/>
      </c>
    </row>
    <row r="500" spans="11:11" x14ac:dyDescent="0.25">
      <c r="K500" s="423" t="str">
        <f>+IFERROR(VLOOKUP(B500,Foundation!$C$8:$E$690,3,FALSE),"")</f>
        <v/>
      </c>
    </row>
    <row r="501" spans="11:11" x14ac:dyDescent="0.25">
      <c r="K501" s="423" t="str">
        <f>+IFERROR(VLOOKUP(B501,Foundation!$C$8:$E$690,3,FALSE),"")</f>
        <v/>
      </c>
    </row>
    <row r="502" spans="11:11" x14ac:dyDescent="0.25">
      <c r="K502" s="423" t="str">
        <f>+IFERROR(VLOOKUP(B502,Foundation!$C$8:$E$690,3,FALSE),"")</f>
        <v/>
      </c>
    </row>
    <row r="503" spans="11:11" x14ac:dyDescent="0.25">
      <c r="K503" s="423" t="str">
        <f>+IFERROR(VLOOKUP(B503,Foundation!$C$8:$E$690,3,FALSE),"")</f>
        <v/>
      </c>
    </row>
    <row r="504" spans="11:11" x14ac:dyDescent="0.25">
      <c r="K504" s="423" t="str">
        <f>+IFERROR(VLOOKUP(B504,Foundation!$C$8:$E$690,3,FALSE),"")</f>
        <v/>
      </c>
    </row>
    <row r="505" spans="11:11" x14ac:dyDescent="0.25">
      <c r="K505" s="423" t="str">
        <f>+IFERROR(VLOOKUP(B505,Foundation!$C$8:$E$690,3,FALSE),"")</f>
        <v/>
      </c>
    </row>
    <row r="506" spans="11:11" x14ac:dyDescent="0.25">
      <c r="K506" s="423" t="str">
        <f>+IFERROR(VLOOKUP(B506,Foundation!$C$8:$E$690,3,FALSE),"")</f>
        <v/>
      </c>
    </row>
    <row r="507" spans="11:11" x14ac:dyDescent="0.25">
      <c r="K507" s="423" t="str">
        <f>+IFERROR(VLOOKUP(B507,Foundation!$C$8:$E$690,3,FALSE),"")</f>
        <v/>
      </c>
    </row>
    <row r="508" spans="11:11" x14ac:dyDescent="0.25">
      <c r="K508" s="423" t="str">
        <f>+IFERROR(VLOOKUP(B508,Foundation!$C$8:$E$690,3,FALSE),"")</f>
        <v/>
      </c>
    </row>
    <row r="509" spans="11:11" x14ac:dyDescent="0.25">
      <c r="K509" s="423" t="str">
        <f>+IFERROR(VLOOKUP(B509,Foundation!$C$8:$E$690,3,FALSE),"")</f>
        <v/>
      </c>
    </row>
    <row r="510" spans="11:11" x14ac:dyDescent="0.25">
      <c r="K510" s="423" t="str">
        <f>+IFERROR(VLOOKUP(B510,Foundation!$C$8:$E$690,3,FALSE),"")</f>
        <v/>
      </c>
    </row>
    <row r="511" spans="11:11" x14ac:dyDescent="0.25">
      <c r="K511" s="423" t="str">
        <f>+IFERROR(VLOOKUP(B511,Foundation!$C$8:$E$690,3,FALSE),"")</f>
        <v/>
      </c>
    </row>
    <row r="512" spans="11:11" x14ac:dyDescent="0.25">
      <c r="K512" s="423" t="str">
        <f>+IFERROR(VLOOKUP(B512,Foundation!$C$8:$E$690,3,FALSE),"")</f>
        <v/>
      </c>
    </row>
    <row r="513" spans="11:11" x14ac:dyDescent="0.25">
      <c r="K513" s="423" t="str">
        <f>+IFERROR(VLOOKUP(B513,Foundation!$C$8:$E$690,3,FALSE),"")</f>
        <v/>
      </c>
    </row>
    <row r="514" spans="11:11" x14ac:dyDescent="0.25">
      <c r="K514" s="423" t="str">
        <f>+IFERROR(VLOOKUP(B514,Foundation!$C$8:$E$690,3,FALSE),"")</f>
        <v/>
      </c>
    </row>
    <row r="515" spans="11:11" x14ac:dyDescent="0.25">
      <c r="K515" s="423" t="str">
        <f>+IFERROR(VLOOKUP(B515,Foundation!$C$8:$E$690,3,FALSE),"")</f>
        <v/>
      </c>
    </row>
    <row r="516" spans="11:11" x14ac:dyDescent="0.25">
      <c r="K516" s="423" t="str">
        <f>+IFERROR(VLOOKUP(B516,Foundation!$C$8:$E$690,3,FALSE),"")</f>
        <v/>
      </c>
    </row>
    <row r="517" spans="11:11" x14ac:dyDescent="0.25">
      <c r="K517" s="423" t="str">
        <f>+IFERROR(VLOOKUP(B517,Foundation!$C$8:$E$690,3,FALSE),"")</f>
        <v/>
      </c>
    </row>
    <row r="518" spans="11:11" x14ac:dyDescent="0.25">
      <c r="K518" s="423" t="str">
        <f>+IFERROR(VLOOKUP(B518,Foundation!$C$8:$E$690,3,FALSE),"")</f>
        <v/>
      </c>
    </row>
    <row r="519" spans="11:11" x14ac:dyDescent="0.25">
      <c r="K519" s="423" t="str">
        <f>+IFERROR(VLOOKUP(B519,Foundation!$C$8:$E$690,3,FALSE),"")</f>
        <v/>
      </c>
    </row>
    <row r="520" spans="11:11" x14ac:dyDescent="0.25">
      <c r="K520" s="423" t="str">
        <f>+IFERROR(VLOOKUP(B520,Foundation!$C$8:$E$690,3,FALSE),"")</f>
        <v/>
      </c>
    </row>
    <row r="521" spans="11:11" x14ac:dyDescent="0.25">
      <c r="K521" s="423" t="str">
        <f>+IFERROR(VLOOKUP(B521,Foundation!$C$8:$E$690,3,FALSE),"")</f>
        <v/>
      </c>
    </row>
    <row r="522" spans="11:11" x14ac:dyDescent="0.25">
      <c r="K522" s="423" t="str">
        <f>+IFERROR(VLOOKUP(B522,Foundation!$C$8:$E$690,3,FALSE),"")</f>
        <v/>
      </c>
    </row>
    <row r="523" spans="11:11" x14ac:dyDescent="0.25">
      <c r="K523" s="423" t="str">
        <f>+IFERROR(VLOOKUP(B523,Foundation!$C$8:$E$690,3,FALSE),"")</f>
        <v/>
      </c>
    </row>
    <row r="524" spans="11:11" x14ac:dyDescent="0.25">
      <c r="K524" s="423" t="str">
        <f>+IFERROR(VLOOKUP(B524,Foundation!$C$8:$E$690,3,FALSE),"")</f>
        <v/>
      </c>
    </row>
    <row r="525" spans="11:11" x14ac:dyDescent="0.25">
      <c r="K525" s="423" t="str">
        <f>+IFERROR(VLOOKUP(B525,Foundation!$C$8:$E$690,3,FALSE),"")</f>
        <v/>
      </c>
    </row>
    <row r="526" spans="11:11" x14ac:dyDescent="0.25">
      <c r="K526" s="423" t="str">
        <f>+IFERROR(VLOOKUP(B526,Foundation!$C$8:$E$690,3,FALSE),"")</f>
        <v/>
      </c>
    </row>
    <row r="527" spans="11:11" x14ac:dyDescent="0.25">
      <c r="K527" s="423" t="str">
        <f>+IFERROR(VLOOKUP(B527,Foundation!$C$8:$E$690,3,FALSE),"")</f>
        <v/>
      </c>
    </row>
    <row r="528" spans="11:11" x14ac:dyDescent="0.25">
      <c r="K528" s="423" t="str">
        <f>+IFERROR(VLOOKUP(B528,Foundation!$C$8:$E$690,3,FALSE),"")</f>
        <v/>
      </c>
    </row>
    <row r="529" spans="11:11" x14ac:dyDescent="0.25">
      <c r="K529" s="423" t="str">
        <f>+IFERROR(VLOOKUP(B529,Foundation!$C$8:$E$690,3,FALSE),"")</f>
        <v/>
      </c>
    </row>
    <row r="530" spans="11:11" x14ac:dyDescent="0.25">
      <c r="K530" s="423" t="str">
        <f>+IFERROR(VLOOKUP(B530,Foundation!$C$8:$E$690,3,FALSE),"")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1258</v>
      </c>
      <c r="I1" s="452" t="s">
        <v>19</v>
      </c>
      <c r="J1" s="672">
        <f>+SUM(J7:J221)</f>
        <v>35308.548700000007</v>
      </c>
      <c r="K1" s="672"/>
      <c r="L1" s="672">
        <f>+SUM(L7:L221)</f>
        <v>22312.440700000006</v>
      </c>
      <c r="M1" s="672"/>
      <c r="N1" s="672">
        <f>+SUM(N7:N221)</f>
        <v>24183.155000000002</v>
      </c>
    </row>
    <row r="2" spans="1:15" x14ac:dyDescent="0.2">
      <c r="A2" s="207"/>
      <c r="I2" s="671" t="s">
        <v>1591</v>
      </c>
      <c r="J2" s="673">
        <f>+COUNTA(B7:B221)</f>
        <v>215</v>
      </c>
      <c r="K2" s="452"/>
      <c r="L2" s="673">
        <f>+COUNTA(L7:L221)</f>
        <v>175</v>
      </c>
      <c r="M2" s="452"/>
      <c r="N2" s="673">
        <f>+COUNTA(N7:N221)</f>
        <v>170</v>
      </c>
      <c r="O2" s="711">
        <f>J2-N2</f>
        <v>45</v>
      </c>
    </row>
    <row r="3" spans="1:15" x14ac:dyDescent="0.2">
      <c r="A3" s="1099" t="s">
        <v>1240</v>
      </c>
      <c r="B3" s="1099"/>
      <c r="C3" s="1099"/>
      <c r="D3" s="1099"/>
      <c r="E3" s="1099"/>
      <c r="F3" s="1099"/>
      <c r="G3" s="1099"/>
      <c r="H3" s="1099"/>
      <c r="I3" s="1099"/>
      <c r="J3" s="1099"/>
      <c r="K3" s="1099"/>
      <c r="L3" s="1099"/>
      <c r="M3" s="1099"/>
      <c r="N3" s="1099"/>
      <c r="O3" s="1099"/>
    </row>
    <row r="4" spans="1:15" ht="38.25" customHeight="1" x14ac:dyDescent="0.2">
      <c r="A4" s="1098" t="s">
        <v>301</v>
      </c>
      <c r="B4" s="1098" t="s">
        <v>1189</v>
      </c>
      <c r="C4" s="1100" t="s">
        <v>4</v>
      </c>
      <c r="D4" s="1100" t="s">
        <v>1241</v>
      </c>
      <c r="E4" s="1100" t="s">
        <v>1242</v>
      </c>
      <c r="F4" s="1100" t="s">
        <v>1243</v>
      </c>
      <c r="G4" s="1100"/>
      <c r="H4" s="1100"/>
      <c r="I4" s="1100"/>
      <c r="J4" s="1098" t="s">
        <v>1244</v>
      </c>
      <c r="K4" s="1098"/>
      <c r="L4" s="1098" t="s">
        <v>1256</v>
      </c>
      <c r="M4" s="1098"/>
      <c r="N4" s="1098" t="s">
        <v>1257</v>
      </c>
      <c r="O4" s="1098"/>
    </row>
    <row r="5" spans="1:15" ht="26.25" customHeight="1" x14ac:dyDescent="0.2">
      <c r="A5" s="1098"/>
      <c r="B5" s="1098"/>
      <c r="C5" s="1100"/>
      <c r="D5" s="1100"/>
      <c r="E5" s="1100"/>
      <c r="F5" s="433" t="s">
        <v>108</v>
      </c>
      <c r="G5" s="433" t="s">
        <v>439</v>
      </c>
      <c r="H5" s="433" t="s">
        <v>417</v>
      </c>
      <c r="I5" s="433" t="s">
        <v>440</v>
      </c>
      <c r="J5" s="432" t="s">
        <v>1245</v>
      </c>
      <c r="K5" s="432" t="s">
        <v>1246</v>
      </c>
      <c r="L5" s="432" t="s">
        <v>1245</v>
      </c>
      <c r="M5" s="432" t="s">
        <v>1246</v>
      </c>
      <c r="N5" s="432" t="s">
        <v>1589</v>
      </c>
      <c r="O5" s="432" t="s">
        <v>1590</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0">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0">
        <v>289.35500000000002</v>
      </c>
      <c r="F8" s="435"/>
      <c r="G8" s="435" t="s">
        <v>647</v>
      </c>
      <c r="H8" s="435" t="s">
        <v>647</v>
      </c>
      <c r="I8" s="435"/>
      <c r="J8" s="449">
        <v>135.47499999999999</v>
      </c>
      <c r="K8" s="449"/>
      <c r="L8" s="449">
        <v>126.578</v>
      </c>
      <c r="M8" s="434"/>
      <c r="N8" s="741">
        <v>126.578</v>
      </c>
      <c r="O8" s="434" t="s">
        <v>276</v>
      </c>
    </row>
    <row r="9" spans="1:15" x14ac:dyDescent="0.2">
      <c r="A9" s="436">
        <v>3</v>
      </c>
      <c r="B9" s="434" t="s">
        <v>628</v>
      </c>
      <c r="C9" s="435" t="s">
        <v>20</v>
      </c>
      <c r="D9" s="435"/>
      <c r="E9" s="670">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0">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0">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0">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0">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0">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0">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0">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0">
        <v>276.36700000000002</v>
      </c>
      <c r="F17" s="435" t="s">
        <v>1247</v>
      </c>
      <c r="G17" s="435" t="s">
        <v>1247</v>
      </c>
      <c r="H17" s="435" t="s">
        <v>1247</v>
      </c>
      <c r="I17" s="435" t="s">
        <v>1247</v>
      </c>
      <c r="J17" s="449"/>
      <c r="K17" s="449"/>
      <c r="L17" s="449"/>
      <c r="M17" s="434"/>
      <c r="N17" s="434"/>
      <c r="O17" s="434"/>
    </row>
    <row r="18" spans="1:15" x14ac:dyDescent="0.2">
      <c r="A18" s="436">
        <v>12</v>
      </c>
      <c r="B18" s="434" t="s">
        <v>41</v>
      </c>
      <c r="C18" s="435" t="s">
        <v>241</v>
      </c>
      <c r="D18" s="435"/>
      <c r="E18" s="670">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0">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0">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0">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0">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0">
        <v>258.78399999999999</v>
      </c>
      <c r="F23" s="435"/>
      <c r="G23" s="435"/>
      <c r="H23" s="435"/>
      <c r="I23" s="435"/>
      <c r="J23" s="449"/>
      <c r="K23" s="449"/>
      <c r="L23" s="449"/>
      <c r="M23" s="434"/>
      <c r="N23" s="434"/>
      <c r="O23" s="434"/>
    </row>
    <row r="24" spans="1:15" x14ac:dyDescent="0.2">
      <c r="A24" s="436">
        <v>18</v>
      </c>
      <c r="B24" s="434" t="s">
        <v>168</v>
      </c>
      <c r="C24" s="435" t="s">
        <v>20</v>
      </c>
      <c r="D24" s="436">
        <v>0.2</v>
      </c>
      <c r="E24" s="670">
        <v>263.54300000000001</v>
      </c>
      <c r="F24" s="435"/>
      <c r="G24" s="435"/>
      <c r="H24" s="435"/>
      <c r="I24" s="435"/>
      <c r="J24" s="449"/>
      <c r="K24" s="449"/>
      <c r="L24" s="449"/>
      <c r="M24" s="434"/>
      <c r="N24" s="434"/>
      <c r="O24" s="434"/>
    </row>
    <row r="25" spans="1:15" x14ac:dyDescent="0.2">
      <c r="A25" s="436">
        <v>19</v>
      </c>
      <c r="B25" s="434" t="s">
        <v>472</v>
      </c>
      <c r="C25" s="435" t="s">
        <v>231</v>
      </c>
      <c r="D25" s="436">
        <v>-0.3</v>
      </c>
      <c r="E25" s="670">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0">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0">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0">
        <v>260.63200000000001</v>
      </c>
      <c r="F28" s="435">
        <v>2</v>
      </c>
      <c r="G28" s="435">
        <v>1</v>
      </c>
      <c r="H28" s="435"/>
      <c r="I28" s="435"/>
      <c r="J28" s="449"/>
      <c r="K28" s="449"/>
      <c r="L28" s="449"/>
      <c r="M28" s="434"/>
      <c r="N28" s="434"/>
      <c r="O28" s="434"/>
    </row>
    <row r="29" spans="1:15" x14ac:dyDescent="0.2">
      <c r="A29" s="436">
        <v>23</v>
      </c>
      <c r="B29" s="434" t="s">
        <v>477</v>
      </c>
      <c r="C29" s="435" t="s">
        <v>231</v>
      </c>
      <c r="D29" s="670">
        <v>-0.3</v>
      </c>
      <c r="E29" s="670">
        <v>244.31</v>
      </c>
      <c r="F29" s="435"/>
      <c r="G29" s="435"/>
      <c r="H29" s="435"/>
      <c r="I29" s="435">
        <v>1</v>
      </c>
      <c r="J29" s="449"/>
      <c r="K29" s="449"/>
      <c r="L29" s="449"/>
      <c r="M29" s="434"/>
      <c r="N29" s="434"/>
      <c r="O29" s="434"/>
    </row>
    <row r="30" spans="1:15" x14ac:dyDescent="0.2">
      <c r="A30" s="436">
        <v>24</v>
      </c>
      <c r="B30" s="434" t="s">
        <v>486</v>
      </c>
      <c r="C30" s="435" t="s">
        <v>232</v>
      </c>
      <c r="D30" s="435"/>
      <c r="E30" s="670">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0" t="s">
        <v>1249</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0">
        <v>0.1</v>
      </c>
      <c r="E32" s="670">
        <v>257.553</v>
      </c>
      <c r="F32" s="435"/>
      <c r="G32" s="435"/>
      <c r="H32" s="435"/>
      <c r="I32" s="435"/>
      <c r="J32" s="449"/>
      <c r="K32" s="449"/>
      <c r="L32" s="449"/>
      <c r="M32" s="434"/>
      <c r="N32" s="434"/>
      <c r="O32" s="434"/>
    </row>
    <row r="33" spans="1:15" x14ac:dyDescent="0.2">
      <c r="A33" s="436">
        <v>27</v>
      </c>
      <c r="B33" s="434" t="s">
        <v>499</v>
      </c>
      <c r="C33" s="435" t="s">
        <v>231</v>
      </c>
      <c r="D33" s="435"/>
      <c r="E33" s="670">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0">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0">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0">
        <v>-0.17</v>
      </c>
      <c r="E36" s="670">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0">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0">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0">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0">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0">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0">
        <v>-0.25</v>
      </c>
      <c r="E42" s="670">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0">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0">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0">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0">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0">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0">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0">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1251</v>
      </c>
      <c r="E50" s="670">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0">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0">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0">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1252</v>
      </c>
      <c r="E54" s="670">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0">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1253</v>
      </c>
      <c r="E56" s="670">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1248</v>
      </c>
      <c r="E57" s="670">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1254</v>
      </c>
      <c r="E58" s="670">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0">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0">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56" t="s">
        <v>202</v>
      </c>
      <c r="C61" s="435" t="s">
        <v>20</v>
      </c>
      <c r="D61" s="435"/>
      <c r="E61" s="670"/>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0">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1250</v>
      </c>
      <c r="E63" s="670">
        <v>227.21199999999999</v>
      </c>
      <c r="F63" s="435">
        <v>1</v>
      </c>
      <c r="G63" s="435"/>
      <c r="H63" s="435"/>
      <c r="I63" s="435"/>
      <c r="J63" s="449">
        <v>119.762</v>
      </c>
      <c r="K63" s="449"/>
      <c r="L63" s="449">
        <v>119.762</v>
      </c>
      <c r="M63" s="434"/>
      <c r="N63" s="724">
        <v>182.96</v>
      </c>
      <c r="O63" s="434" t="s">
        <v>143</v>
      </c>
    </row>
    <row r="64" spans="1:15" x14ac:dyDescent="0.2">
      <c r="A64" s="436">
        <v>58</v>
      </c>
      <c r="B64" s="434" t="s">
        <v>230</v>
      </c>
      <c r="C64" s="435" t="s">
        <v>231</v>
      </c>
      <c r="D64" s="435">
        <v>-0.5</v>
      </c>
      <c r="E64" s="670">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0">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0">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0">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0">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0">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0">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0">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1255</v>
      </c>
      <c r="E72" s="670">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0">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0">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0">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0">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0">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1255</v>
      </c>
      <c r="E78" s="670">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0">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56" t="s">
        <v>663</v>
      </c>
      <c r="C80" s="435" t="s">
        <v>231</v>
      </c>
      <c r="D80" s="435" t="s">
        <v>1255</v>
      </c>
      <c r="E80" s="670">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0">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1255</v>
      </c>
      <c r="E82" s="670">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1255</v>
      </c>
      <c r="E83" s="670">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0">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0">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0">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0">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0">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0">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0">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0">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0">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0">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0">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0">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0">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0">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0">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0">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0">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0">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0">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0">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0">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1248</v>
      </c>
      <c r="E105" s="670">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0">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0">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0">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0">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0">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0"/>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0"/>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0"/>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0">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0"/>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0"/>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0"/>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0"/>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0"/>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0"/>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0"/>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0"/>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0"/>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0"/>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0">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0">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0"/>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0"/>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0"/>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0"/>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0"/>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0"/>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0"/>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0"/>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0"/>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0"/>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0"/>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0"/>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0"/>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0"/>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0"/>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0"/>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0"/>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0"/>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0"/>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0"/>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0">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0"/>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0">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0">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0">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0"/>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0"/>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0"/>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0"/>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0"/>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0"/>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0"/>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0"/>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0"/>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0"/>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0">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0"/>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0"/>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0"/>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0"/>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0"/>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0"/>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0">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0">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0">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0"/>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0"/>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0"/>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0"/>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0"/>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0"/>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0">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0"/>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0"/>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0"/>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0"/>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0">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0">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0"/>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0"/>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0"/>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0"/>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0"/>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0"/>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0">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0">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1260</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1260</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1261</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1261</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1260</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1260</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1260</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1260</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1262</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1260</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1260</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1260</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1260</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1260</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1261</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1260</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1260</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1260</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01" t="s">
        <v>1578</v>
      </c>
      <c r="B2" s="1101"/>
      <c r="C2" s="1101"/>
      <c r="D2" s="1101"/>
      <c r="E2" s="1101"/>
      <c r="F2" s="1101"/>
    </row>
    <row r="3" spans="1:14" s="590" customFormat="1" x14ac:dyDescent="0.25">
      <c r="A3" s="464" t="s">
        <v>301</v>
      </c>
      <c r="B3" s="464" t="s">
        <v>1518</v>
      </c>
      <c r="C3" s="465" t="s">
        <v>1282</v>
      </c>
      <c r="D3" s="465" t="s">
        <v>1511</v>
      </c>
      <c r="E3" s="465" t="s">
        <v>1270</v>
      </c>
      <c r="F3" s="465" t="s">
        <v>1271</v>
      </c>
    </row>
    <row r="4" spans="1:14" x14ac:dyDescent="0.25">
      <c r="A4" s="460">
        <v>1</v>
      </c>
      <c r="B4" s="1102" t="s">
        <v>293</v>
      </c>
      <c r="C4" s="458" t="s">
        <v>1266</v>
      </c>
      <c r="D4" s="458" t="s">
        <v>1267</v>
      </c>
      <c r="E4" s="458" t="s">
        <v>1272</v>
      </c>
      <c r="F4" s="460">
        <v>7082518194</v>
      </c>
    </row>
    <row r="5" spans="1:14" x14ac:dyDescent="0.25">
      <c r="A5" s="460">
        <v>2</v>
      </c>
      <c r="B5" s="1103"/>
      <c r="C5" s="459" t="s">
        <v>1512</v>
      </c>
      <c r="D5" s="458" t="s">
        <v>1636</v>
      </c>
      <c r="E5" s="458" t="s">
        <v>1273</v>
      </c>
      <c r="F5" s="460">
        <v>9451783340</v>
      </c>
    </row>
    <row r="6" spans="1:14" x14ac:dyDescent="0.25">
      <c r="A6" s="460">
        <v>3</v>
      </c>
      <c r="B6" s="1103"/>
      <c r="C6" s="459" t="s">
        <v>1513</v>
      </c>
      <c r="D6" s="459" t="s">
        <v>1635</v>
      </c>
      <c r="E6" s="641"/>
      <c r="F6" s="460"/>
    </row>
    <row r="7" spans="1:14" x14ac:dyDescent="0.25">
      <c r="A7" s="460">
        <v>4</v>
      </c>
      <c r="B7" s="1103"/>
      <c r="C7" s="459" t="s">
        <v>1506</v>
      </c>
      <c r="D7" s="459" t="s">
        <v>1275</v>
      </c>
      <c r="E7" s="458" t="s">
        <v>1274</v>
      </c>
      <c r="F7" s="460">
        <v>8295788759</v>
      </c>
    </row>
    <row r="8" spans="1:14" x14ac:dyDescent="0.25">
      <c r="A8" s="460">
        <v>5</v>
      </c>
      <c r="B8" s="1103"/>
      <c r="C8" s="459" t="s">
        <v>1509</v>
      </c>
      <c r="D8" s="459" t="s">
        <v>1507</v>
      </c>
      <c r="E8" s="458" t="s">
        <v>1514</v>
      </c>
      <c r="F8" s="460">
        <v>6005356903</v>
      </c>
      <c r="N8" s="630"/>
    </row>
    <row r="9" spans="1:14" x14ac:dyDescent="0.25">
      <c r="A9" s="460">
        <v>6</v>
      </c>
      <c r="B9" s="1103"/>
      <c r="C9" s="459" t="s">
        <v>1517</v>
      </c>
      <c r="D9" s="459" t="s">
        <v>1508</v>
      </c>
      <c r="E9" s="458" t="s">
        <v>1515</v>
      </c>
      <c r="F9" s="460">
        <v>9998643264</v>
      </c>
    </row>
    <row r="10" spans="1:14" x14ac:dyDescent="0.25">
      <c r="A10" s="460">
        <v>7</v>
      </c>
      <c r="B10" s="1102" t="s">
        <v>292</v>
      </c>
      <c r="C10" s="458" t="s">
        <v>1266</v>
      </c>
      <c r="D10" s="458" t="s">
        <v>1267</v>
      </c>
      <c r="E10" s="458" t="s">
        <v>1272</v>
      </c>
      <c r="F10" s="460">
        <v>7082518194</v>
      </c>
    </row>
    <row r="11" spans="1:14" x14ac:dyDescent="0.25">
      <c r="A11" s="460">
        <v>8</v>
      </c>
      <c r="B11" s="1103"/>
      <c r="C11" s="459" t="s">
        <v>1512</v>
      </c>
      <c r="D11" s="458" t="s">
        <v>1636</v>
      </c>
      <c r="E11" s="458" t="s">
        <v>1273</v>
      </c>
      <c r="F11" s="460">
        <v>9451783340</v>
      </c>
    </row>
    <row r="12" spans="1:14" x14ac:dyDescent="0.25">
      <c r="A12" s="460">
        <v>9</v>
      </c>
      <c r="B12" s="1103"/>
      <c r="C12" s="459" t="s">
        <v>1516</v>
      </c>
      <c r="D12" s="459" t="s">
        <v>1635</v>
      </c>
      <c r="E12" s="641"/>
      <c r="F12" s="460"/>
    </row>
    <row r="13" spans="1:14" x14ac:dyDescent="0.25">
      <c r="A13" s="460">
        <v>10</v>
      </c>
      <c r="B13" s="1103"/>
      <c r="C13" s="459" t="s">
        <v>1506</v>
      </c>
      <c r="D13" s="459" t="s">
        <v>1275</v>
      </c>
      <c r="E13" s="458" t="s">
        <v>1274</v>
      </c>
      <c r="F13" s="460">
        <v>8295788759</v>
      </c>
    </row>
    <row r="14" spans="1:14" x14ac:dyDescent="0.25">
      <c r="A14" s="460">
        <v>11</v>
      </c>
      <c r="B14" s="1103"/>
      <c r="C14" s="459" t="s">
        <v>1509</v>
      </c>
      <c r="D14" s="459" t="s">
        <v>1507</v>
      </c>
      <c r="E14" s="458" t="s">
        <v>1514</v>
      </c>
      <c r="F14" s="460">
        <v>6005356903</v>
      </c>
    </row>
    <row r="15" spans="1:14" x14ac:dyDescent="0.25">
      <c r="A15" s="460">
        <v>12</v>
      </c>
      <c r="B15" s="1103"/>
      <c r="C15" s="459" t="s">
        <v>1510</v>
      </c>
      <c r="D15" s="459" t="s">
        <v>1508</v>
      </c>
      <c r="E15" s="458" t="s">
        <v>1515</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2026-03-16T12:29:48Z</dcterms:modified>
</cp:coreProperties>
</file>