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ADCA9F86-B43D-419D-86A5-85B2B3965453}" xr6:coauthVersionLast="47" xr6:coauthVersionMax="47" xr10:uidLastSave="{00000000-0000-0000-0000-000000000000}"/>
  <bookViews>
    <workbookView xWindow="-120" yWindow="-120" windowWidth="24240" windowHeight="1302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Compiled'!$A$4:$U$376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1" l="1"/>
  <c r="D82" i="11"/>
  <c r="D83" i="11"/>
  <c r="E230" i="10"/>
  <c r="E229" i="10"/>
  <c r="A226" i="10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D19" i="13"/>
  <c r="D20" i="13"/>
  <c r="A10" i="13"/>
  <c r="A12" i="13"/>
  <c r="A14" i="13"/>
  <c r="L227" i="10"/>
  <c r="M227" i="10"/>
  <c r="N227" i="10"/>
  <c r="L228" i="10"/>
  <c r="M228" i="10"/>
  <c r="N228" i="10"/>
  <c r="E228" i="10"/>
  <c r="L312" i="9"/>
  <c r="M312" i="9"/>
  <c r="N312" i="9"/>
  <c r="L313" i="9"/>
  <c r="M313" i="9"/>
  <c r="N313" i="9"/>
  <c r="E311" i="9"/>
  <c r="E312" i="9"/>
  <c r="N307" i="9"/>
  <c r="M307" i="9"/>
  <c r="L307" i="9"/>
  <c r="E307" i="9"/>
  <c r="D12" i="13"/>
  <c r="D13" i="13"/>
  <c r="D14" i="13"/>
  <c r="D79" i="11"/>
  <c r="D80" i="11"/>
  <c r="D78" i="11"/>
  <c r="E313" i="9"/>
  <c r="L226" i="10"/>
  <c r="M226" i="10"/>
  <c r="N226" i="10"/>
  <c r="E226" i="10"/>
  <c r="E227" i="10"/>
  <c r="L229" i="10"/>
  <c r="M229" i="10"/>
  <c r="N229" i="10"/>
  <c r="D18" i="13"/>
  <c r="D77" i="11"/>
  <c r="D9" i="13"/>
  <c r="D10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11" i="13"/>
  <c r="A8" i="13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7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<sst xmlns="http://schemas.openxmlformats.org/spreadsheetml/2006/main" count="12088" uniqueCount="1801">
  <si>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</si>
  <si>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</si>
  <si>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</si>
  <si>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</si>
  <si>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</si>
  <si>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</si>
  <si>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</si>
  <si>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</si>
  <si>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</si>
  <si>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</si>
  <si>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</si>
  <si>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</si>
  <si>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</si>
  <si>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</si>
  <si>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</si>
  <si>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</si>
  <si>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</si>
  <si>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</si>
  <si>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</si>
  <si>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</si>
  <si>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</si>
  <si>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</si>
  <si>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</si>
  <si>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</si>
  <si>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</si>
  <si>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</si>
  <si>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</si>
  <si>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</si>
  <si>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</si>
  <si>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</si>
  <si>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</si>
  <si>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</si>
  <si>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</si>
  <si>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</si>
  <si>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</si>
  <si>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</si>
  <si>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</si>
  <si>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</si>
  <si>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</si>
  <si>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</si>
  <si>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</si>
  <si>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</si>
  <si>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</si>
  <si>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</si>
  <si>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</si>
  <si>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</si>
  <si>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</si>
  <si>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</si>
  <si>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</si>
  <si>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</si>
  <si>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</si>
  <si>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</si>
  <si>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</si>
  <si>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</si>
  <si>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</si>
  <si>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</si>
  <si>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</si>
  <si>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</si>
  <si>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</si>
  <si>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</si>
  <si>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</si>
  <si>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</si>
  <si>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</si>
  <si>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</si>
  <si>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</si>
  <si>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</si>
  <si>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</si>
  <si>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</si>
  <si>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</si>
  <si>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</si>
  <si>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</si>
  <si>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</si>
  <si>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</si>
  <si>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</si>
  <si>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</si>
  <si>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</si>
  <si>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</si>
  <si>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</si>
  <si>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</si>
  <si>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</si>
  <si>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</si>
  <si>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</si>
  <si>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</si>
  <si>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</si>
  <si>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</si>
  <si>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</si>
  <si>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</si>
  <si>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</si>
  <si>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</si>
  <si>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</si>
  <si>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</si>
  <si>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</si>
  <si>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</si>
  <si>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</si>
  <si>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</si>
  <si>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</si>
  <si>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</si>
  <si>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</si>
  <si>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</si>
  <si>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</si>
  <si>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</si>
  <si>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</si>
  <si>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</si>
  <si>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</si>
  <si>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</si>
  <si>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</si>
  <si>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</si>
  <si>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</si>
  <si>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</si>
  <si>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</si>
  <si>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</si>
  <si>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</si>
  <si>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</si>
  <si>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</si>
  <si>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</si>
  <si>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</si>
  <si>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</si>
  <si>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</si>
  <si>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</si>
  <si>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</si>
  <si>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</si>
  <si>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</si>
  <si>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</si>
  <si>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</si>
  <si>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</si>
  <si>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</si>
  <si>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</si>
  <si>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</si>
  <si>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</si>
  <si>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</si>
  <si>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</si>
  <si>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</si>
  <si>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</si>
  <si>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</si>
  <si>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</si>
  <si>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</si>
  <si>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</si>
  <si>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</si>
  <si>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</si>
  <si>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</si>
  <si>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</si>
  <si>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</si>
  <si>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</si>
  <si>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</si>
  <si>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</si>
  <si>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</si>
  <si>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</si>
  <si>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</si>
  <si>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</si>
  <si>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</si>
  <si>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</si>
  <si>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</si>
  <si>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</si>
  <si>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</si>
  <si>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</si>
  <si>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</si>
  <si>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</si>
  <si>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</si>
  <si>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</si>
  <si>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</si>
  <si>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</si>
  <si>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</si>
  <si>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</si>
  <si>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</si>
  <si>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</si>
  <si>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</si>
  <si>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</si>
  <si>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</si>
  <si>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</si>
  <si>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</si>
  <si>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</si>
  <si>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</si>
  <si>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</si>
  <si>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</si>
  <si>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</si>
  <si>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</si>
  <si>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</si>
  <si>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</si>
  <si>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</si>
  <si>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</si>
  <si>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</si>
  <si>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</si>
  <si>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</si>
  <si>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</si>
  <si>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</si>
  <si>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</si>
  <si>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</si>
  <si>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</si>
  <si>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</si>
  <si>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</si>
  <si>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</si>
  <si>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</si>
  <si>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</si>
  <si>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</si>
  <si>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</si>
  <si>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</si>
  <si>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</si>
  <si>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</si>
  <si>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</si>
  <si>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</si>
  <si>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</si>
  <si>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</si>
  <si>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</si>
  <si>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</si>
  <si>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</si>
  <si>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</si>
  <si>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</si>
  <si>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</si>
  <si>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</si>
  <si>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</si>
  <si>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</si>
  <si>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</si>
  <si>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</si>
  <si>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</si>
  <si>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</si>
  <si>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</si>
  <si>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</si>
  <si>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</si>
  <si>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</si>
  <si>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</si>
  <si>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</si>
  <si>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</si>
  <si>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</si>
  <si>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</si>
  <si>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</si>
  <si>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</si>
  <si>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</si>
  <si>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</si>
  <si>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</si>
  <si>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</si>
  <si>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</si>
  <si>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</si>
  <si>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</si>
  <si>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</si>
  <si>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</si>
  <si>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</si>
  <si>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</si>
  <si>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</si>
  <si>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</si>
  <si>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</si>
  <si>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</si>
  <si>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</si>
  <si>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</si>
  <si>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</si>
  <si>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</si>
  <si>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</si>
  <si>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</si>
  <si>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</si>
  <si>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</si>
  <si>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</si>
  <si>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</si>
  <si>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</si>
  <si>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</si>
  <si>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</si>
  <si>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</si>
  <si>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</si>
  <si>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</si>
  <si>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</si>
  <si>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</si>
  <si>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</si>
  <si>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</si>
  <si>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</si>
  <si>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</si>
  <si>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</si>
  <si>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</si>
  <si>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</si>
  <si>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</si>
  <si>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</si>
  <si>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</si>
  <si>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</si>
  <si>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</si>
  <si>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</si>
  <si>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</si>
  <si>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</si>
  <si>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</si>
  <si>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</si>
  <si>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</si>
  <si>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</si>
  <si>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</si>
  <si>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</si>
  <si>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</si>
  <si>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</si>
  <si>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</si>
  <si>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</si>
  <si>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</si>
  <si>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</si>
  <si>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</si>
  <si>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</si>
  <si>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</si>
  <si>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</si>
  <si>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</si>
  <si>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</si>
  <si>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</si>
  <si>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</si>
  <si>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</si>
  <si>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</si>
  <si>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</si>
  <si>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</si>
  <si>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</si>
  <si>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</si>
  <si>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</si>
  <si>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</si>
  <si>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</si>
  <si>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</si>
  <si>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</si>
  <si>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</si>
  <si>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</si>
  <si>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</si>
  <si>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</si>
  <si>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</si>
  <si>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</si>
  <si>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</si>
  <si>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</si>
  <si>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</si>
  <si>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</si>
  <si>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</si>
  <si>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</si>
  <si>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</si>
  <si>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</si>
  <si>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</si>
  <si>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</si>
  <si>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</si>
  <si>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</si>
  <si>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</si>
  <si>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</si>
  <si>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</si>
  <si>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</si>
  <si>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</si>
  <si>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</si>
  <si>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</si>
  <si>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</si>
  <si>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</si>
  <si>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</si>
  <si>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</si>
  <si>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</si>
  <si>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</si>
  <si>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</si>
  <si>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</si>
  <si>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</si>
  <si>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</si>
  <si>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</si>
  <si>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</si>
  <si>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</si>
  <si>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</si>
  <si>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</si>
  <si>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</si>
  <si>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</si>
  <si>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</si>
  <si>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</si>
  <si>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</si>
  <si>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</si>
  <si>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</si>
  <si>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</si>
  <si>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</si>
  <si>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</si>
  <si>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</si>
  <si>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</si>
  <si>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</si>
  <si>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</si>
  <si>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</si>
  <si>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</si>
  <si>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</si>
  <si>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</si>
  <si>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</si>
  <si>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</si>
  <si>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</si>
  <si>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</si>
  <si>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</si>
  <si>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</si>
  <si>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</si>
  <si>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</si>
  <si>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</si>
  <si>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</si>
  <si>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</si>
  <si>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</si>
  <si>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</si>
  <si>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</si>
  <si>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</si>
  <si>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</si>
  <si>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</si>
  <si>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</si>
  <si>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</si>
  <si>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</si>
  <si>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</si>
  <si>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</si>
  <si>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</si>
  <si>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</si>
  <si>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</si>
  <si>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</si>
  <si>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</si>
  <si>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</si>
  <si>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</si>
  <si>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</si>
  <si>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</si>
  <si>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</si>
  <si>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</si>
  <si>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</si>
  <si>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</si>
  <si>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</si>
  <si>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</si>
  <si>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</si>
  <si>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</si>
  <si>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</si>
  <si>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</si>
  <si>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</si>
  <si>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</si>
  <si>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</si>
  <si>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</si>
  <si>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</si>
  <si>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</si>
  <si>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</si>
  <si>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</si>
  <si>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</si>
  <si>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</si>
  <si>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</si>
  <si>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</si>
  <si>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</si>
  <si>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</si>
  <si>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</si>
  <si>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</si>
  <si>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</si>
  <si>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</si>
  <si>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</si>
  <si>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</si>
  <si>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</si>
  <si>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</si>
  <si>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</si>
  <si>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</si>
  <si>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</si>
  <si>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</si>
  <si>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</si>
  <si>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</si>
  <si>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</si>
  <si>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</si>
  <si>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</si>
  <si>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</si>
  <si>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</si>
  <si>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</si>
  <si>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</si>
  <si>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</si>
  <si>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</si>
  <si>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</si>
  <si>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</si>
  <si>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</si>
  <si>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</si>
  <si>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</si>
  <si>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</si>
  <si>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</si>
  <si>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</si>
  <si>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</si>
  <si>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</si>
  <si>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</si>
  <si>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</si>
  <si>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</si>
  <si>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</si>
  <si>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</si>
  <si>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</si>
  <si>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</si>
  <si>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</si>
  <si>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</si>
  <si>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</si>
  <si>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</si>
  <si>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</si>
  <si>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</si>
  <si>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</si>
  <si>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</si>
  <si>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</si>
  <si>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</si>
  <si>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</si>
  <si>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</si>
  <si>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</si>
  <si>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</si>
  <si>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</si>
  <si>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</si>
  <si>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</si>
  <si>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</si>
  <si>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</si>
  <si>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</si>
  <si>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</si>
  <si>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</si>
  <si>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</si>
  <si>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</si>
  <si>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</si>
  <si>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</si>
  <si>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</si>
  <si>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</si>
  <si>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</si>
  <si>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</si>
  <si>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</si>
  <si>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</si>
  <si>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</si>
  <si>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</si>
  <si>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</si>
  <si>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</si>
  <si>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</si>
  <si>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</si>
  <si>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</si>
  <si>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</si>
  <si>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</si>
  <si>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</si>
  <si>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</si>
  <si>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</si>
  <si>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</si>
  <si>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</si>
  <si>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</si>
  <si>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</si>
  <si>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</si>
  <si>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</si>
  <si>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</si>
  <si>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</si>
  <si>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</si>
  <si>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</si>
  <si>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</si>
  <si>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</si>
  <si>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</si>
  <si>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</si>
  <si>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</si>
  <si>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</si>
  <si>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</si>
  <si>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</si>
  <si>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</si>
  <si>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</si>
  <si>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</si>
  <si>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</si>
  <si>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</si>
  <si>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</si>
  <si>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</si>
  <si>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</si>
  <si>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</si>
  <si>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</si>
  <si>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</si>
  <si>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</si>
  <si>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</si>
  <si>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</si>
  <si>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</si>
  <si>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</si>
  <si>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</si>
  <si>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</si>
  <si>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</si>
  <si>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</si>
  <si>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</si>
  <si>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</si>
  <si>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</si>
  <si>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</si>
  <si>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</si>
  <si>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</si>
  <si>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</si>
  <si>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</si>
  <si>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</si>
  <si>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</si>
  <si>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</si>
  <si>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</si>
  <si>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</si>
  <si>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</si>
  <si>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</si>
  <si>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</si>
  <si>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</si>
  <si>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</si>
  <si>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</si>
  <si>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</si>
  <si>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</si>
  <si>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</si>
  <si>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</si>
  <si>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</si>
  <si>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</si>
  <si>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</si>
  <si>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</si>
  <si>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</si>
  <si>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</si>
  <si>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</si>
  <si>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</si>
  <si>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</si>
  <si>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</si>
  <si>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</si>
  <si>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</si>
  <si>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</si>
  <si>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</si>
  <si>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</si>
  <si>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</si>
  <si>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</si>
  <si>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</si>
  <si>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</si>
  <si>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</si>
  <si>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</si>
  <si>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</si>
  <si>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</si>
  <si>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</si>
  <si>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</si>
  <si>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</si>
  <si>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</si>
  <si>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</si>
  <si>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</si>
  <si>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</si>
  <si>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</si>
  <si>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</si>
  <si>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</si>
  <si>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</si>
  <si>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</si>
  <si>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</si>
  <si>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</si>
  <si>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</si>
  <si>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</si>
  <si>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</si>
  <si>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</si>
  <si>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</si>
  <si>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</si>
  <si>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</si>
  <si>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</si>
  <si>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</si>
  <si>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</si>
  <si>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</si>
  <si>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</si>
  <si>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</si>
  <si>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</si>
  <si>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</si>
  <si>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</si>
  <si>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</si>
  <si>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</si>
  <si>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</si>
  <si>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</si>
  <si>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</si>
  <si>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</si>
  <si>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</si>
  <si>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</si>
  <si>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</si>
  <si>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</si>
  <si>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</si>
  <si>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</si>
  <si>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</si>
  <si>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</si>
  <si>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</si>
  <si>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</si>
  <si>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</si>
  <si>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</si>
  <si>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</si>
  <si>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</si>
  <si>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</si>
  <si>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</si>
  <si>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</si>
  <si>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</si>
  <si>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</si>
  <si>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</si>
  <si>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</si>
  <si>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</si>
  <si>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</si>
  <si>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</si>
  <si>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</si>
  <si>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</si>
  <si>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</si>
  <si>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</si>
  <si>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</si>
  <si>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</si>
  <si>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</si>
  <si>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</si>
  <si>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</si>
  <si>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</si>
  <si>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</si>
  <si>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</si>
  <si>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</si>
  <si>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</si>
  <si>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</si>
  <si>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</si>
  <si>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</si>
  <si>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</si>
  <si>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</si>
  <si>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</si>
  <si>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</si>
  <si>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</si>
  <si>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</si>
  <si>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</si>
  <si>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</si>
  <si>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</si>
  <si>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</si>
  <si>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</si>
  <si>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</si>
  <si>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</si>
  <si>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</si>
  <si>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</si>
  <si>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</si>
  <si>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</si>
  <si>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</si>
  <si>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</si>
  <si>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</si>
  <si>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</si>
  <si>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</si>
  <si>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</si>
  <si>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</si>
  <si>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</si>
  <si>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</si>
  <si>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</si>
  <si>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</si>
  <si>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</si>
  <si>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</si>
  <si>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</si>
  <si>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</si>
  <si>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</si>
  <si>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</si>
  <si>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</si>
  <si>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</si>
  <si>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</si>
  <si>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</si>
  <si>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</si>
  <si>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</si>
  <si>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</si>
  <si>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</si>
  <si>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</si>
  <si>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</si>
  <si>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</si>
  <si>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</si>
  <si>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</si>
  <si>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</si>
  <si>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</si>
  <si>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</si>
  <si>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</si>
  <si>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</si>
  <si>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</si>
  <si>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</si>
  <si>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</si>
  <si>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</si>
  <si>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</si>
  <si>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</si>
  <si>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</si>
  <si>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</si>
  <si>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</si>
  <si>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</si>
  <si>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</si>
  <si>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</si>
  <si>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</si>
  <si>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</si>
  <si>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</si>
  <si>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</si>
  <si>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</si>
  <si>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</si>
  <si>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</si>
  <si>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</si>
  <si>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</si>
  <si>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</si>
  <si>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</si>
  <si>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</si>
  <si>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</si>
  <si>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</si>
  <si>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</si>
  <si>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</si>
  <si>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</si>
  <si>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</si>
  <si>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</si>
  <si>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</si>
  <si>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</si>
  <si>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</si>
  <si>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</si>
  <si>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</si>
  <si>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</si>
  <si>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</si>
  <si>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</si>
  <si>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</si>
  <si>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</si>
  <si>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</si>
  <si>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</si>
  <si>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</si>
  <si>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</si>
  <si>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</si>
  <si>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</si>
  <si>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</si>
  <si>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</si>
  <si>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</si>
  <si>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</si>
  <si>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</si>
  <si>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</si>
  <si>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</si>
  <si>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</si>
  <si>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</si>
  <si>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</si>
  <si>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</si>
  <si>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</si>
  <si>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</si>
  <si>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</si>
  <si>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</si>
  <si>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</si>
  <si>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</si>
  <si>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</si>
  <si>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</si>
  <si>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</si>
  <si>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</si>
  <si>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</si>
  <si>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</si>
  <si>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</si>
  <si>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</si>
  <si>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</si>
  <si>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</si>
  <si>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</si>
  <si>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</si>
  <si>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</si>
  <si>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</si>
  <si>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</si>
  <si>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</si>
  <si>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</si>
  <si>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</si>
  <si>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</si>
  <si>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</si>
  <si>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</si>
  <si>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</si>
  <si>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</si>
  <si>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</si>
  <si>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</si>
  <si>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</si>
  <si>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</si>
  <si>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</si>
  <si>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</si>
  <si>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</si>
  <si>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</si>
  <si>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</si>
  <si>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</si>
  <si>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</si>
  <si>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</si>
  <si>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</si>
  <si>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</si>
  <si>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</si>
  <si>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</si>
  <si>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</si>
  <si>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</si>
  <si>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</si>
  <si>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</si>
  <si>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</si>
  <si>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</si>
  <si>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</si>
  <si>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</si>
  <si>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</si>
  <si>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</si>
  <si>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</si>
  <si>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</si>
  <si>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</si>
  <si>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</si>
  <si>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</si>
  <si>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</si>
  <si>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</si>
  <si>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</si>
  <si>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</si>
  <si>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</si>
  <si>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</si>
  <si>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</si>
  <si>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</si>
  <si>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</si>
  <si>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</si>
  <si>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</si>
  <si>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</si>
  <si>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</si>
  <si>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</si>
  <si>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</si>
  <si>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</si>
  <si>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</si>
  <si>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</si>
  <si>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</si>
  <si>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</si>
  <si>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</si>
  <si>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</si>
  <si>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</si>
  <si>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</si>
  <si>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</si>
  <si>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</si>
  <si>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</si>
  <si>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</si>
  <si>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</si>
  <si>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</si>
  <si>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</si>
  <si>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</si>
  <si>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</si>
  <si>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</si>
  <si>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</si>
  <si>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</si>
  <si>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</si>
  <si>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</si>
  <si>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</si>
  <si>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</si>
  <si>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</si>
  <si>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</si>
  <si>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</si>
  <si>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</si>
  <si>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</si>
  <si>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</si>
  <si>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</si>
  <si>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</si>
  <si>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</si>
  <si>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</si>
  <si>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</si>
  <si>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</si>
  <si>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</si>
  <si>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</si>
  <si>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</si>
  <si>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</si>
  <si>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</si>
  <si>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</si>
  <si>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</si>
  <si>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</si>
  <si>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</si>
  <si>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</si>
  <si>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</si>
  <si>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</si>
  <si>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</si>
  <si>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</si>
  <si>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</si>
  <si>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</si>
  <si>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</si>
  <si>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</si>
  <si>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</si>
  <si>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</si>
  <si>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</si>
  <si>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</si>
  <si>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</si>
  <si>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</si>
  <si>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</si>
  <si>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</si>
  <si>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</si>
  <si>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</si>
  <si>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</si>
  <si>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</si>
  <si>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</si>
  <si>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</si>
  <si>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</si>
  <si>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</si>
  <si>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</si>
  <si>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</si>
  <si>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</si>
  <si>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</si>
  <si>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</si>
  <si>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</si>
  <si>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</si>
  <si>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</si>
  <si>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</si>
  <si>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</si>
  <si>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</si>
  <si>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</si>
  <si>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</si>
  <si>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</si>
  <si>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</si>
  <si>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</si>
  <si>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</si>
  <si>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</si>
  <si>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</si>
  <si>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</si>
  <si>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</si>
  <si>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</si>
  <si>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</si>
  <si>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</si>
  <si>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</si>
  <si>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</si>
  <si>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</si>
  <si>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</si>
  <si>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</si>
  <si>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</si>
  <si>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</si>
  <si>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</si>
  <si>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</si>
  <si>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</si>
  <si>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</si>
  <si>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</si>
  <si>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</si>
  <si>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</si>
  <si>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</si>
  <si>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</si>
  <si>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</si>
  <si>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</si>
  <si>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</si>
  <si>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</si>
  <si>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</si>
  <si>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</si>
  <si>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</si>
  <si>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</si>
  <si>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</si>
  <si>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</si>
  <si>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</si>
  <si>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</si>
  <si>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</si>
  <si>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</si>
  <si>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</si>
  <si>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</si>
  <si>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</si>
  <si>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</si>
  <si>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</si>
  <si>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</si>
  <si>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</si>
  <si>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</si>
  <si>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</si>
  <si>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</si>
  <si>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</si>
  <si>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</si>
  <si>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</si>
  <si>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</si>
  <si>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</si>
  <si>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</si>
  <si>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</si>
  <si>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</si>
  <si>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</si>
  <si>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</si>
  <si>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</si>
  <si>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</si>
  <si>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</si>
  <si>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</si>
  <si>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</si>
  <si>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</si>
  <si>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</si>
  <si>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</si>
  <si>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</si>
  <si>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</si>
  <si>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</si>
  <si>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</si>
  <si>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</si>
  <si>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</si>
  <si>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</si>
  <si>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</si>
  <si>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</si>
  <si>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</si>
  <si>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</si>
  <si>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</si>
  <si>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</si>
  <si>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</si>
  <si>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</si>
  <si>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</si>
  <si>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</si>
  <si>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</si>
  <si>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</si>
  <si>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</si>
  <si>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</si>
  <si>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</si>
  <si>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</si>
  <si>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</si>
  <si>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</si>
  <si>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</si>
  <si>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</si>
  <si>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</si>
  <si>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</si>
  <si>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</si>
  <si>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</si>
  <si>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</si>
  <si>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</si>
  <si>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</si>
  <si>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</si>
  <si>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</si>
  <si>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</si>
  <si>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</si>
  <si>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</si>
  <si>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</si>
  <si>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</si>
  <si>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</si>
  <si>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</si>
  <si>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</si>
  <si>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</si>
  <si>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</si>
  <si>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</si>
  <si>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</si>
  <si>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</si>
  <si>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</si>
  <si>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</si>
  <si>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</si>
  <si>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</si>
  <si>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</si>
  <si>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</si>
  <si>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</si>
  <si>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</si>
  <si>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</si>
  <si>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</si>
  <si>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</si>
  <si>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</si>
  <si>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</si>
  <si>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</si>
  <si>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</si>
  <si>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</si>
  <si>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</si>
  <si>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</si>
  <si>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</si>
  <si>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</si>
  <si>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</si>
  <si>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</si>
  <si>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</si>
  <si>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</si>
  <si>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</si>
  <si>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</si>
  <si>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</si>
  <si>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</si>
  <si>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</si>
  <si>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</si>
  <si>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</si>
  <si>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</si>
  <si>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</si>
  <si>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</si>
  <si>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</si>
  <si>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</si>
  <si>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</si>
  <si>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</si>
  <si>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</si>
  <si>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</si>
  <si>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</si>
  <si>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</si>
  <si>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</si>
  <si>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</si>
  <si>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</si>
  <si>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</si>
  <si>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</si>
  <si>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</si>
  <si>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</si>
  <si>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</si>
  <si>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</si>
  <si>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</si>
  <si>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</si>
  <si>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</si>
  <si>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</si>
  <si>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</si>
  <si>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</si>
  <si>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</si>
  <si>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</si>
  <si>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</si>
  <si>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</si>
  <si>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</si>
  <si>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</si>
  <si>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</si>
  <si>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</si>
  <si>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</si>
  <si>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</si>
  <si>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</si>
  <si>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</si>
  <si>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</si>
  <si>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</si>
  <si>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</si>
  <si>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</si>
  <si>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</si>
  <si>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</si>
  <si>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</si>
  <si>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</si>
  <si>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</si>
  <si>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</si>
  <si>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</si>
  <si>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</si>
  <si>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</si>
  <si>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</si>
  <si>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</si>
  <si>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</si>
  <si>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</si>
  <si>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</si>
  <si>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</si>
  <si>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</si>
  <si>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</si>
  <si>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</si>
  <si>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</si>
  <si>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</si>
  <si>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</si>
  <si>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</si>
  <si>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</si>
  <si>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</si>
  <si>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</si>
  <si>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</si>
  <si>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</si>
  <si>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</si>
  <si>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</si>
  <si>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</si>
  <si>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</si>
  <si>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</si>
  <si>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</si>
  <si>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</si>
  <si>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</si>
  <si>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</si>
  <si>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</si>
  <si>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</si>
  <si>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</si>
  <si>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</si>
  <si>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</si>
  <si>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</si>
  <si>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</si>
  <si>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</si>
  <si>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</si>
  <si>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</si>
  <si>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</si>
  <si>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</si>
  <si>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</si>
  <si>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</si>
  <si>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</si>
  <si>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</si>
  <si>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</si>
  <si>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</si>
  <si>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</si>
  <si>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</si>
  <si>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</si>
  <si>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</si>
  <si>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</si>
  <si>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</si>
  <si>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</si>
  <si>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</si>
  <si>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</si>
  <si>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</si>
  <si>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</si>
  <si>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</si>
  <si>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</si>
  <si>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</si>
  <si>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</si>
  <si>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</si>
  <si>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</si>
  <si>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</si>
  <si>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</si>
  <si>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</si>
  <si>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</si>
  <si>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</si>
  <si>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</si>
  <si>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</si>
  <si>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</si>
  <si>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</si>
  <si>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</si>
  <si>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</si>
  <si>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</si>
  <si>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</si>
  <si>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</si>
  <si>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</si>
  <si>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</si>
  <si>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</si>
  <si>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</si>
  <si>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</si>
  <si>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</si>
  <si>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</si>
  <si>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</si>
  <si>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</si>
  <si>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</si>
  <si>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</si>
  <si>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</si>
  <si>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</si>
  <si>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</si>
  <si>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</si>
  <si>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</si>
  <si>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</si>
  <si>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</si>
  <si>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</si>
  <si>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</si>
  <si>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</si>
  <si>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</si>
  <si>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</si>
  <si>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</si>
  <si>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</si>
  <si>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</si>
  <si>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</si>
  <si>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</si>
  <si>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</si>
  <si>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</si>
  <si>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</si>
  <si>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</si>
  <si>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</si>
  <si>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</si>
  <si>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</si>
  <si>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</si>
  <si>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</si>
  <si>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</si>
  <si>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</si>
  <si>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</si>
  <si>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</si>
  <si>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</si>
  <si>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</si>
  <si>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</si>
  <si>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</si>
  <si>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</si>
  <si>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</si>
  <si>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</si>
  <si>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</si>
  <si>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</si>
  <si>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</si>
  <si>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</si>
  <si>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</si>
  <si>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</si>
  <si>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</si>
  <si>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</si>
  <si>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</si>
  <si>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</si>
  <si>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</si>
  <si>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</si>
  <si>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</si>
  <si>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</si>
  <si>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</si>
  <si>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</si>
  <si>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</si>
  <si>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</si>
  <si>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</si>
  <si>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</si>
  <si>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</si>
  <si>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</si>
  <si>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</si>
  <si>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</si>
  <si>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</si>
  <si>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</si>
  <si>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</si>
  <si>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</si>
  <si>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</si>
  <si>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</si>
  <si>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</si>
  <si>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</si>
  <si>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</si>
  <si>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</si>
  <si>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</si>
  <si>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</si>
  <si>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</si>
  <si>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</si>
  <si>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</si>
  <si>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</si>
  <si>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</si>
  <si>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</si>
  <si>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</si>
  <si>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</si>
  <si>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</si>
  <si>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</si>
  <si>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</si>
  <si>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</si>
  <si>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</si>
  <si>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</si>
  <si>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</si>
  <si>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</si>
  <si>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</si>
  <si>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</si>
  <si>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</si>
  <si>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</si>
  <si>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</si>
  <si>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</si>
  <si>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</si>
  <si>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</si>
  <si>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</si>
  <si>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</si>
  <si>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</si>
  <si>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</si>
  <si>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</si>
  <si>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</si>
  <si>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</si>
  <si>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</si>
  <si>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</si>
  <si>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</si>
  <si>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</si>
  <si>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</si>
  <si>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</si>
  <si>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</si>
  <si>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</si>
  <si>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</si>
  <si>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</si>
  <si>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</si>
  <si>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</si>
  <si>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</si>
  <si>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</si>
  <si>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</si>
  <si>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</si>
  <si>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</si>
  <si>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</si>
  <si>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</si>
  <si>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</si>
  <si>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</si>
  <si>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</si>
  <si>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</si>
  <si>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</si>
  <si>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</si>
  <si>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</si>
  <si>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</si>
  <si>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</si>
  <si>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</si>
  <si>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</si>
  <si>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</si>
  <si>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</si>
  <si>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</si>
  <si>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</si>
  <si>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</si>
  <si>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</si>
  <si>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</si>
  <si>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</si>
  <si>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</si>
  <si>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</si>
  <si>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</si>
  <si>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</si>
  <si>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</si>
  <si>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</si>
  <si>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</si>
  <si>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</si>
  <si>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</si>
  <si>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</si>
  <si>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</si>
  <si>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</si>
  <si>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</si>
  <si>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</si>
  <si>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</si>
  <si>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</si>
  <si>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</si>
  <si>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</si>
  <si>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</si>
  <si>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</si>
  <si>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</si>
  <si>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</si>
  <si>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</si>
  <si>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</si>
  <si>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</si>
  <si>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</si>
  <si>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</si>
  <si>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</si>
  <si>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</si>
  <si>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</si>
  <si>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</si>
  <si>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</si>
  <si>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</si>
  <si>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</si>
  <si>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</si>
  <si>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</si>
  <si>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</si>
  <si>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</si>
  <si>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</si>
  <si>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</si>
  <si>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</si>
  <si>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</si>
  <si>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</si>
  <si>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</si>
  <si>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</si>
  <si>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</si>
  <si>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</si>
  <si>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</si>
  <si>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</si>
  <si>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</si>
  <si>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</si>
  <si>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</si>
  <si>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</si>
  <si>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</si>
  <si>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</si>
  <si>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</si>
  <si>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</si>
  <si>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</si>
  <si>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</si>
  <si>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</si>
  <si>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</si>
  <si>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</si>
  <si>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</si>
  <si>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</si>
  <si>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</si>
  <si>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</si>
  <si>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</si>
  <si>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</si>
  <si>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</si>
  <si>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</si>
  <si>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</si>
  <si>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</si>
  <si>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</si>
  <si>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</si>
  <si>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</si>
  <si>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</si>
  <si>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</si>
  <si>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</si>
  <si>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</si>
  <si>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</si>
  <si>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</si>
  <si>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</si>
  <si>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</si>
  <si>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</si>
  <si>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</si>
  <si>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</si>
  <si>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</si>
  <si>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</si>
  <si>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</si>
  <si>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</si>
  <si>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</si>
  <si>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</si>
  <si>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</si>
  <si>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</si>
  <si>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</si>
  <si>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</si>
  <si>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</si>
  <si>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</si>
  <si>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</si>
  <si>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</si>
  <si>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</si>
  <si>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</si>
  <si>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</si>
  <si>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</si>
  <si>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</si>
  <si>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</si>
  <si>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</si>
  <si>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</si>
  <si>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</si>
  <si>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</si>
  <si>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</si>
  <si>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</si>
  <si>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</si>
  <si>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</si>
  <si>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</si>
  <si>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</si>
  <si>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</si>
  <si>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</si>
  <si>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</si>
  <si>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</si>
  <si>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</si>
  <si>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</si>
  <si>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</si>
  <si>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</si>
  <si>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</si>
  <si>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</si>
  <si>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</si>
  <si>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</si>
  <si>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</si>
  <si>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</si>
  <si>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</si>
  <si>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</si>
  <si>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</si>
  <si>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</si>
  <si>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</si>
  <si>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</si>
  <si>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</si>
  <si>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</si>
  <si>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</si>
  <si>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</si>
  <si>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</si>
  <si>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</si>
  <si>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</si>
  <si>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</si>
  <si>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</si>
  <si>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</si>
  <si>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</si>
  <si>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</si>
  <si>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</si>
  <si>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</si>
  <si>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</si>
  <si>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</si>
  <si>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</si>
  <si>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</si>
  <si>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</si>
  <si>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</si>
  <si>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</si>
  <si>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</si>
  <si>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</si>
  <si>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</si>
  <si>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</si>
  <si>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</si>
  <si>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</si>
  <si>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</si>
  <si>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</si>
  <si>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</si>
  <si>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</si>
  <si>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</si>
  <si>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</si>
  <si>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</si>
  <si>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</si>
  <si>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</si>
  <si>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</si>
  <si>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</si>
  <si>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</si>
  <si>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</si>
  <si>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</si>
  <si>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</si>
  <si>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</si>
  <si>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</si>
  <si>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</si>
  <si>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</si>
  <si>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</si>
  <si>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</si>
  <si>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</si>
  <si>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</si>
  <si>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</si>
  <si>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</si>
  <si>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</si>
  <si>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</si>
  <si>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</si>
  <si>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</si>
  <si>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</si>
  <si>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</si>
  <si>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</si>
  <si>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</si>
  <si>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</si>
  <si>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</si>
  <si>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</si>
  <si>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</si>
  <si>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</si>
  <si>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</si>
  <si>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</si>
  <si>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</si>
  <si>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</si>
  <si>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</si>
  <si>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</si>
  <si>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</si>
  <si>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</si>
  <si>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</si>
  <si>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</si>
  <si>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</si>
  <si>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</si>
  <si>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</si>
  <si>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</si>
  <si>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</si>
  <si>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</si>
  <si>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</si>
  <si>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</si>
  <si>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</si>
  <si>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</si>
  <si>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</si>
  <si>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</si>
  <si>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</si>
  <si>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</si>
  <si>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</si>
  <si>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</si>
  <si>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</si>
  <si>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</si>
  <si>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</si>
  <si>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</si>
  <si>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</si>
  <si>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</si>
  <si>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</si>
  <si>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</si>
  <si>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</si>
  <si>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</si>
  <si>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</si>
  <si>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</si>
  <si>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</si>
  <si>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</si>
  <si>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</si>
  <si>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</si>
  <si>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</si>
  <si>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</si>
  <si>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</si>
  <si>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</si>
  <si>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</si>
  <si>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</si>
  <si>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</si>
  <si>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</si>
  <si>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</si>
  <si>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</si>
  <si>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</si>
  <si>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</si>
  <si>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</si>
  <si>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</si>
  <si>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</si>
  <si>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</si>
  <si>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</si>
  <si>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</si>
  <si>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</si>
  <si>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</si>
  <si>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</si>
  <si>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</si>
  <si>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</si>
  <si>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</si>
  <si>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</si>
  <si>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</si>
  <si>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</si>
  <si>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</si>
  <si>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</si>
  <si>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</si>
  <si>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</si>
  <si>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</si>
  <si>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</si>
  <si>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</si>
  <si>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</si>
  <si>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</si>
  <si>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</si>
  <si>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</si>
  <si>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</si>
  <si>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</si>
  <si>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</si>
  <si>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</si>
  <si>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</si>
  <si>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</si>
  <si>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</si>
  <si>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</si>
  <si>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</si>
  <si>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</si>
  <si>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</si>
  <si>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</si>
  <si>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</si>
  <si>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</si>
  <si>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</si>
  <si>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</si>
  <si>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</si>
  <si>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</si>
  <si>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</si>
  <si>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</si>
  <si>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</si>
  <si>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</si>
  <si>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</si>
  <si>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</si>
  <si>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</si>
  <si>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</si>
  <si>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</si>
  <si>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</si>
  <si>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</si>
  <si>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</si>
  <si>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</si>
  <si>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</si>
  <si>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</si>
  <si>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</si>
  <si>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</si>
  <si>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</si>
  <si>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</si>
  <si>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</si>
  <si>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</si>
  <si>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</si>
  <si>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</si>
  <si>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</si>
  <si>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</si>
  <si>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</si>
  <si>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</si>
  <si>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</si>
  <si>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</si>
  <si>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</si>
  <si>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</si>
  <si>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</si>
  <si>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</si>
  <si>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</si>
  <si>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</si>
  <si>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</si>
  <si>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</si>
  <si>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</si>
  <si>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</si>
  <si>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</si>
  <si>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</si>
  <si>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</si>
  <si>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</si>
  <si>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</si>
  <si>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</si>
  <si>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</si>
  <si>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</si>
  <si>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</si>
  <si>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</si>
  <si>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</si>
  <si>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</si>
  <si>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</si>
  <si>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</si>
  <si>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</si>
  <si>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</si>
  <si>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</si>
  <si>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</si>
  <si>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</si>
  <si>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</si>
  <si>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</si>
  <si>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</si>
  <si>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</si>
  <si>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</si>
  <si>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</si>
  <si>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</si>
  <si>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</si>
  <si>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</si>
  <si>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</si>
  <si>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</si>
  <si>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</si>
  <si>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</si>
  <si>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</si>
  <si>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</si>
  <si>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</si>
  <si>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</si>
  <si>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</si>
  <si>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</si>
  <si>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</si>
  <si>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</si>
  <si>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</si>
  <si>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</si>
  <si>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</si>
  <si>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</si>
  <si>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</si>
  <si>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</si>
  <si>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</si>
  <si>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</si>
  <si>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</si>
  <si>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</si>
  <si>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</si>
  <si>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</si>
  <si>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</si>
  <si>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</si>
  <si>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</si>
  <si>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</si>
  <si>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</si>
  <si>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</si>
  <si>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</si>
  <si>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</si>
  <si>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</si>
  <si>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</si>
  <si>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</si>
  <si>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</si>
  <si>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</si>
  <si>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</si>
  <si>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</si>
  <si>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</si>
  <si>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</si>
  <si>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</si>
  <si>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</si>
  <si>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</si>
  <si>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</si>
  <si>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</si>
  <si>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</si>
  <si>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</si>
  <si>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</si>
  <si>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</si>
  <si>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</si>
  <si>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</si>
  <si>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</si>
  <si>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</si>
  <si>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</si>
  <si>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</si>
  <si>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</si>
  <si>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</si>
  <si>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</si>
  <si>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</si>
  <si>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</si>
  <si>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</si>
  <si>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</si>
  <si>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03/38</t>
  </si>
  <si>
    <t>Dhiraj</t>
  </si>
  <si>
    <t>M/s. Govind Mahto</t>
  </si>
  <si>
    <t>03/73</t>
  </si>
  <si>
    <t>Leg Joint u/p</t>
  </si>
  <si>
    <t xml:space="preserve">No Work </t>
  </si>
  <si>
    <t>Pit C Chimney &amp; Pit B Frustum Casting Complete</t>
  </si>
  <si>
    <t>Pit A Raised Chimney Casting Complete</t>
  </si>
  <si>
    <t>Pit D PCC Complete</t>
  </si>
  <si>
    <t>Top Section u/p</t>
  </si>
  <si>
    <t>Bottom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</si>
</sst>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3" fillId="0" borderId="34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3" fillId="0" borderId="46" xfId="0" applyFont="1" applyBorder="1"/>
    <xf numFmtId="0" fontId="3" fillId="0" borderId="31" xfId="0" applyFont="1" applyBorder="1"/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/>
    </xf>
    <xf numFmtId="0" fontId="3" fillId="0" borderId="84" xfId="0" applyFont="1" applyBorder="1"/>
    <xf numFmtId="0" fontId="8" fillId="0" borderId="55" xfId="0" applyFont="1" applyBorder="1" applyAlignment="1">
      <alignment horizontal="center"/>
    </xf>
    <xf numFmtId="0" fontId="16" fillId="0" borderId="55" xfId="0" applyFont="1" applyBorder="1"/>
    <xf numFmtId="0" fontId="21" fillId="0" borderId="55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16" fillId="0" borderId="55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0" fontId="24" fillId="3" borderId="55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 vertical="center"/>
    </xf>
    <xf numFmtId="0" fontId="3" fillId="0" borderId="50" xfId="0" applyFont="1" applyBorder="1"/>
    <xf numFmtId="0" fontId="21" fillId="0" borderId="80" xfId="0" applyFont="1" applyBorder="1" applyAlignment="1">
      <alignment horizontal="center"/>
    </xf>
    <xf numFmtId="0" fontId="3" fillId="0" borderId="81" xfId="0" applyFont="1" applyBorder="1"/>
    <xf numFmtId="0" fontId="34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80" xfId="0" applyFont="1" applyBorder="1" applyAlignment="1">
      <alignment horizontal="left" vertic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0" fontId="16" fillId="5" borderId="41" xfId="0" applyFont="1" applyFill="1" applyBorder="1" applyAlignment="1">
      <alignment horizontal="center" vertical="center"/>
    </xf>
    <xf numFmtId="0" fontId="3" fillId="0" borderId="13" xfId="0" applyFont="1" applyBorder="1"/>
    <xf numFmtId="0" fontId="16" fillId="0" borderId="55" xfId="0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6" fillId="5" borderId="5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78" t="s">
        <v>0</v>
      </c>
      <c r="B1" s="630"/>
      <c r="C1" s="630"/>
      <c r="D1" s="630"/>
      <c r="E1" s="630"/>
      <c r="F1" s="630"/>
      <c r="G1" s="630"/>
      <c r="H1" s="630"/>
      <c r="I1" s="630"/>
      <c r="J1" s="631"/>
    </row>
    <row r="2" spans="1:10" ht="24.75" customHeight="1" x14ac:dyDescent="0.25">
      <c r="A2" s="679" t="s">
        <v>1</v>
      </c>
      <c r="B2" s="630"/>
      <c r="C2" s="630"/>
      <c r="D2" s="630"/>
      <c r="E2" s="630"/>
      <c r="F2" s="630"/>
      <c r="G2" s="630"/>
      <c r="H2" s="630"/>
      <c r="I2" s="631"/>
      <c r="J2" s="2">
        <f ca="1">TODAY()-1</f>
        <v>46166</v>
      </c>
    </row>
    <row r="3" spans="1:10" ht="24.75" customHeight="1" x14ac:dyDescent="0.25">
      <c r="A3" s="680" t="s">
        <v>2</v>
      </c>
      <c r="B3" s="630"/>
      <c r="C3" s="630"/>
      <c r="D3" s="630"/>
      <c r="E3" s="630"/>
      <c r="F3" s="630"/>
      <c r="G3" s="630"/>
      <c r="H3" s="630"/>
      <c r="I3" s="630"/>
      <c r="J3" s="631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H18" sqref="H18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81" t="s">
        <v>28</v>
      </c>
      <c r="B1" s="630"/>
      <c r="C1" s="630"/>
      <c r="D1" s="630"/>
      <c r="E1" s="630"/>
      <c r="F1" s="630"/>
      <c r="G1" s="630"/>
      <c r="H1" s="630"/>
      <c r="I1" s="630"/>
      <c r="J1" s="630"/>
      <c r="K1" s="631"/>
    </row>
    <row r="2" spans="1:13" ht="24.75" customHeight="1" x14ac:dyDescent="0.25">
      <c r="A2" s="682" t="s">
        <v>2</v>
      </c>
      <c r="B2" s="630"/>
      <c r="C2" s="630"/>
      <c r="D2" s="630"/>
      <c r="E2" s="630"/>
      <c r="F2" s="630"/>
      <c r="G2" s="630"/>
      <c r="H2" s="630"/>
      <c r="I2" s="630"/>
      <c r="J2" s="630"/>
      <c r="K2" s="631"/>
    </row>
    <row r="3" spans="1:13" x14ac:dyDescent="0.25">
      <c r="A3" s="682" t="s">
        <v>29</v>
      </c>
      <c r="B3" s="630"/>
      <c r="C3" s="630"/>
      <c r="D3" s="630"/>
      <c r="E3" s="630"/>
      <c r="F3" s="630"/>
      <c r="G3" s="630"/>
      <c r="H3" s="630"/>
      <c r="I3" s="630"/>
      <c r="J3" s="630"/>
      <c r="K3" s="631"/>
    </row>
    <row r="4" spans="1:13" ht="15" customHeight="1" x14ac:dyDescent="0.25">
      <c r="A4" s="683" t="s">
        <v>30</v>
      </c>
      <c r="B4" s="630"/>
      <c r="C4" s="630"/>
      <c r="D4" s="630"/>
      <c r="E4" s="630"/>
      <c r="F4" s="630"/>
      <c r="G4" s="630"/>
      <c r="H4" s="630"/>
      <c r="I4" s="630"/>
      <c r="J4" s="631"/>
      <c r="K4" s="2">
        <f ca="1">TODAY()-1</f>
        <v>46166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workbookViewId="0">
      <selection activeCell="H14" sqref="H14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46166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1782</v>
      </c>
      <c r="F7" s="28" t="s">
        <v>1781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1780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6</v>
      </c>
      <c r="I14" s="34">
        <v>0</v>
      </c>
      <c r="J14" s="33">
        <f t="shared" si="1"/>
        <v>308</v>
      </c>
      <c r="K14" s="33">
        <f t="shared" si="2"/>
        <v>11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2</v>
      </c>
      <c r="I15" s="34">
        <v>0</v>
      </c>
      <c r="J15" s="33">
        <f t="shared" si="1"/>
        <v>303</v>
      </c>
      <c r="K15" s="33">
        <f t="shared" si="2"/>
        <v>16</v>
      </c>
      <c r="L15" s="41" t="s">
        <v>1790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5</v>
      </c>
      <c r="I17" s="34">
        <v>0</v>
      </c>
      <c r="J17" s="33">
        <f t="shared" si="1"/>
        <v>218</v>
      </c>
      <c r="K17" s="33">
        <f t="shared" si="2"/>
        <v>101</v>
      </c>
      <c r="L17" s="41" t="s">
        <v>1793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704" t="str">
        <f>'Summary E'!A1</f>
        <v>KEC International Limited</v>
      </c>
      <c r="C1" s="687"/>
      <c r="D1" s="687"/>
      <c r="E1" s="687"/>
      <c r="F1" s="687"/>
      <c r="G1" s="705"/>
    </row>
    <row r="2" spans="2:7" ht="16.5" thickBot="1" x14ac:dyDescent="0.3">
      <c r="B2" s="706" t="s">
        <v>151</v>
      </c>
      <c r="C2" s="666"/>
      <c r="D2" s="666"/>
      <c r="E2" s="666"/>
      <c r="F2" s="666"/>
      <c r="G2" s="56">
        <f ca="1">'Summary E'!M1</f>
        <v>46166</v>
      </c>
    </row>
    <row r="3" spans="2:7" ht="16.5" thickBot="1" x14ac:dyDescent="0.3">
      <c r="B3" s="707" t="s">
        <v>152</v>
      </c>
      <c r="C3" s="708"/>
      <c r="D3" s="709" t="s">
        <v>153</v>
      </c>
      <c r="E3" s="666"/>
      <c r="F3" s="666"/>
      <c r="G3" s="697"/>
    </row>
    <row r="4" spans="2:7" ht="16.5" thickBot="1" x14ac:dyDescent="0.3">
      <c r="B4" s="707" t="s">
        <v>154</v>
      </c>
      <c r="C4" s="708"/>
      <c r="D4" s="710" t="s">
        <v>155</v>
      </c>
      <c r="E4" s="666"/>
      <c r="F4" s="666"/>
      <c r="G4" s="697"/>
    </row>
    <row r="5" spans="2:7" ht="15.75" thickBot="1" x14ac:dyDescent="0.3">
      <c r="B5" s="696" t="s">
        <v>156</v>
      </c>
      <c r="C5" s="666"/>
      <c r="D5" s="666"/>
      <c r="E5" s="666"/>
      <c r="F5" s="666"/>
      <c r="G5" s="697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703" t="s">
        <v>161</v>
      </c>
      <c r="G6" s="69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94">
        <f>B7-E7</f>
        <v>0</v>
      </c>
      <c r="G7" s="695"/>
    </row>
    <row r="8" spans="2:7" ht="15.75" thickBot="1" x14ac:dyDescent="0.3">
      <c r="B8" s="696" t="s">
        <v>162</v>
      </c>
      <c r="C8" s="666"/>
      <c r="D8" s="666"/>
      <c r="E8" s="666"/>
      <c r="F8" s="666"/>
      <c r="G8" s="697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703" t="s">
        <v>161</v>
      </c>
      <c r="G9" s="69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94">
        <f>B10-E10</f>
        <v>0</v>
      </c>
      <c r="G10" s="695"/>
    </row>
    <row r="11" spans="2:7" ht="15.75" thickBot="1" x14ac:dyDescent="0.3">
      <c r="B11" s="696" t="s">
        <v>163</v>
      </c>
      <c r="C11" s="666"/>
      <c r="D11" s="666"/>
      <c r="E11" s="666"/>
      <c r="F11" s="666"/>
      <c r="G11" s="697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703" t="s">
        <v>161</v>
      </c>
      <c r="G12" s="69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99">
        <f>B13-E13</f>
        <v>0</v>
      </c>
      <c r="G13" s="695"/>
    </row>
    <row r="14" spans="2:7" ht="15.75" thickBot="1" x14ac:dyDescent="0.3">
      <c r="B14" s="696" t="s">
        <v>164</v>
      </c>
      <c r="C14" s="666"/>
      <c r="D14" s="666"/>
      <c r="E14" s="666"/>
      <c r="F14" s="666"/>
      <c r="G14" s="697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92" t="s">
        <v>161</v>
      </c>
      <c r="G15" s="693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2</v>
      </c>
      <c r="E16" s="66">
        <f>C16+D16</f>
        <v>303</v>
      </c>
      <c r="F16" s="700">
        <f>B16-E16</f>
        <v>16</v>
      </c>
      <c r="G16" s="701"/>
    </row>
    <row r="17" spans="2:7" ht="15.75" thickBot="1" x14ac:dyDescent="0.3">
      <c r="B17" s="696" t="s">
        <v>165</v>
      </c>
      <c r="C17" s="666"/>
      <c r="D17" s="666"/>
      <c r="E17" s="666"/>
      <c r="F17" s="666"/>
      <c r="G17" s="697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92" t="s">
        <v>161</v>
      </c>
      <c r="G18" s="693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94">
        <f>+B19-E19</f>
        <v>319</v>
      </c>
      <c r="G19" s="695"/>
    </row>
    <row r="20" spans="2:7" ht="15.75" thickBot="1" x14ac:dyDescent="0.3">
      <c r="B20" s="696" t="s">
        <v>167</v>
      </c>
      <c r="C20" s="666"/>
      <c r="D20" s="666"/>
      <c r="E20" s="666"/>
      <c r="F20" s="666"/>
      <c r="G20" s="697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92" t="s">
        <v>161</v>
      </c>
      <c r="G21" s="693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94">
        <f>B22-E22</f>
        <v>319</v>
      </c>
      <c r="G22" s="695"/>
    </row>
    <row r="23" spans="2:7" ht="15.75" customHeight="1" thickBot="1" x14ac:dyDescent="0.3">
      <c r="B23" s="696" t="s">
        <v>168</v>
      </c>
      <c r="C23" s="666"/>
      <c r="D23" s="666"/>
      <c r="E23" s="666"/>
      <c r="F23" s="666"/>
      <c r="G23" s="697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92" t="s">
        <v>169</v>
      </c>
      <c r="G24" s="693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99">
        <f>B25-E25</f>
        <v>124.568</v>
      </c>
      <c r="G25" s="695"/>
    </row>
    <row r="26" spans="2:7" ht="15.75" customHeight="1" thickBot="1" x14ac:dyDescent="0.3">
      <c r="B26" s="696" t="s">
        <v>170</v>
      </c>
      <c r="C26" s="666"/>
      <c r="D26" s="666"/>
      <c r="E26" s="666"/>
      <c r="F26" s="666"/>
      <c r="G26" s="697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92" t="s">
        <v>161</v>
      </c>
      <c r="G27" s="693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2">
        <f>+B28-E28</f>
        <v>124.568</v>
      </c>
      <c r="G28" s="701"/>
    </row>
    <row r="29" spans="2:7" ht="15.75" customHeight="1" thickBot="1" x14ac:dyDescent="0.3">
      <c r="B29" s="696" t="s">
        <v>171</v>
      </c>
      <c r="C29" s="666"/>
      <c r="D29" s="666"/>
      <c r="E29" s="666"/>
      <c r="F29" s="666"/>
      <c r="G29" s="697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92" t="s">
        <v>161</v>
      </c>
      <c r="G30" s="693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694">
        <f>B31-E31</f>
        <v>319</v>
      </c>
      <c r="G31" s="695"/>
    </row>
    <row r="32" spans="2:7" ht="15.75" customHeight="1" thickBot="1" x14ac:dyDescent="0.3">
      <c r="B32" s="696" t="s">
        <v>172</v>
      </c>
      <c r="C32" s="666"/>
      <c r="D32" s="666"/>
      <c r="E32" s="666"/>
      <c r="F32" s="666"/>
      <c r="G32" s="697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92" t="s">
        <v>161</v>
      </c>
      <c r="G33" s="693"/>
    </row>
    <row r="34" spans="2:7" ht="15.75" customHeight="1" thickBot="1" x14ac:dyDescent="0.3">
      <c r="B34" s="77"/>
      <c r="C34" s="76"/>
      <c r="D34" s="76"/>
      <c r="E34" s="76"/>
      <c r="F34" s="698">
        <f>B34-E34</f>
        <v>0</v>
      </c>
      <c r="G34" s="695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714" t="str">
        <f>CS!A1:G1</f>
        <v>KEC International Limited</v>
      </c>
      <c r="B1" s="687"/>
      <c r="C1" s="687"/>
      <c r="D1" s="687"/>
      <c r="E1" s="687"/>
      <c r="F1" s="687"/>
      <c r="G1" s="705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15" t="str">
        <f>CS!A2:G2</f>
        <v>765 kV D/C Bikaner IV PS to Siwani II (Part-01) TL</v>
      </c>
      <c r="B2" s="630"/>
      <c r="C2" s="630"/>
      <c r="D2" s="630"/>
      <c r="E2" s="630"/>
      <c r="F2" s="630"/>
      <c r="G2" s="695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15" t="s">
        <v>173</v>
      </c>
      <c r="B3" s="630"/>
      <c r="C3" s="630"/>
      <c r="D3" s="630"/>
      <c r="E3" s="630"/>
      <c r="F3" s="631"/>
      <c r="G3" s="79">
        <f ca="1">'Summary E'!M1</f>
        <v>46166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16" t="s">
        <v>174</v>
      </c>
      <c r="B4" s="718" t="s">
        <v>175</v>
      </c>
      <c r="C4" s="631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717"/>
      <c r="B5" s="80" t="s">
        <v>179</v>
      </c>
      <c r="C5" s="80" t="s">
        <v>180</v>
      </c>
      <c r="D5" s="654"/>
      <c r="E5" s="654"/>
      <c r="F5" s="654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705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25" t="str">
        <f>'Tack Welding'!A2:I2</f>
        <v>765 kV D/C Bikaner IV PS to Siwani II (Part-01) TL</v>
      </c>
      <c r="B2" s="630"/>
      <c r="C2" s="630"/>
      <c r="D2" s="630"/>
      <c r="E2" s="630"/>
      <c r="F2" s="630"/>
      <c r="G2" s="695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25" t="s">
        <v>201</v>
      </c>
      <c r="B3" s="630"/>
      <c r="C3" s="630"/>
      <c r="D3" s="630"/>
      <c r="E3" s="630"/>
      <c r="F3" s="631"/>
      <c r="G3" s="97">
        <f ca="1">'Summary E'!M1</f>
        <v>46166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26" t="s">
        <v>174</v>
      </c>
      <c r="B4" s="727" t="s">
        <v>175</v>
      </c>
      <c r="C4" s="631"/>
      <c r="D4" s="722" t="s">
        <v>202</v>
      </c>
      <c r="E4" s="722" t="s">
        <v>203</v>
      </c>
      <c r="F4" s="722" t="s">
        <v>204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717"/>
      <c r="B5" s="69" t="s">
        <v>179</v>
      </c>
      <c r="C5" s="69" t="s">
        <v>180</v>
      </c>
      <c r="D5" s="654"/>
      <c r="E5" s="654"/>
      <c r="F5" s="654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719" t="s">
        <v>200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B307" sqref="B307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16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101</v>
      </c>
      <c r="N2" s="116">
        <f>COUNTIF($N$4:$N$322,"ROW")</f>
        <v>32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269</v>
      </c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 t="s">
        <v>269</v>
      </c>
      <c r="E158" s="122" t="s">
        <v>240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233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233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240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728" t="s">
        <v>0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9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728" t="s">
        <v>153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9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07" t="s">
        <v>616</v>
      </c>
      <c r="B3" s="666"/>
      <c r="C3" s="666"/>
      <c r="D3" s="666"/>
      <c r="E3" s="666"/>
      <c r="F3" s="666"/>
      <c r="G3" s="666"/>
      <c r="H3" s="666"/>
      <c r="I3" s="666"/>
      <c r="J3" s="666"/>
      <c r="K3" s="697"/>
      <c r="L3" s="127">
        <f ca="1">'Summary E'!M1</f>
        <v>46166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G311" sqref="G311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728" t="str">
        <f>'Summary E'!A1</f>
        <v>KEC International Limited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97"/>
      <c r="U1" s="117"/>
      <c r="V1" s="117"/>
      <c r="W1" s="117"/>
      <c r="X1" s="117"/>
      <c r="Y1" s="117"/>
      <c r="Z1" s="117"/>
    </row>
    <row r="2" spans="1:26" ht="16.5" thickBot="1" x14ac:dyDescent="0.3">
      <c r="A2" s="728" t="str">
        <f>'DPR Sheet '!D3</f>
        <v>765 kV D/C Bikaner IV PS to Siwani II (Part-01) TL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97"/>
      <c r="U2" s="117"/>
      <c r="V2" s="117"/>
      <c r="W2" s="117"/>
      <c r="X2" s="117"/>
      <c r="Y2" s="117"/>
      <c r="Z2" s="117"/>
    </row>
    <row r="3" spans="1:26" ht="16.5" thickBot="1" x14ac:dyDescent="0.3">
      <c r="A3" s="707" t="s">
        <v>635</v>
      </c>
      <c r="B3" s="666"/>
      <c r="C3" s="666"/>
      <c r="D3" s="666"/>
      <c r="E3" s="666"/>
      <c r="F3" s="666"/>
      <c r="G3" s="666"/>
      <c r="H3" s="666"/>
      <c r="I3" s="666"/>
      <c r="J3" s="708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46166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1783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1783</v>
      </c>
      <c r="C307" s="192">
        <v>2</v>
      </c>
      <c r="D307" s="106" t="s">
        <v>510</v>
      </c>
      <c r="E307" s="150" t="str">
        <f>VLOOKUP(D307,'TS Gantry - AP47'!$C$8:$D$644,2,0)</f>
        <v>DA+6</v>
      </c>
      <c r="F307" s="150" t="s">
        <v>643</v>
      </c>
      <c r="G307" s="103">
        <v>46160</v>
      </c>
      <c r="H307" s="103">
        <v>46163</v>
      </c>
      <c r="I307" s="584" t="s">
        <v>666</v>
      </c>
      <c r="J307" s="125" t="s">
        <v>1791</v>
      </c>
      <c r="K307" s="125" t="s">
        <v>646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1783</v>
      </c>
      <c r="C308" s="198">
        <v>3</v>
      </c>
      <c r="D308" s="106" t="s">
        <v>425</v>
      </c>
      <c r="E308" s="150" t="str">
        <f>VLOOKUP(D308,'TS Gantry - AP47'!$C$8:$D$644,2,0)</f>
        <v>DD60+35</v>
      </c>
      <c r="F308" s="150" t="s">
        <v>643</v>
      </c>
      <c r="G308" s="103">
        <v>46144</v>
      </c>
      <c r="H308" s="103"/>
      <c r="I308" s="584" t="s">
        <v>666</v>
      </c>
      <c r="J308" s="108"/>
      <c r="K308" s="125" t="s">
        <v>646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1783</v>
      </c>
      <c r="C309" s="192">
        <v>4</v>
      </c>
      <c r="D309" s="106" t="s">
        <v>347</v>
      </c>
      <c r="E309" s="150" t="str">
        <f>VLOOKUP(D309,'TS Gantry - AP47'!$C$8:$D$644,2,0)</f>
        <v>DD60+18</v>
      </c>
      <c r="F309" s="150" t="s">
        <v>643</v>
      </c>
      <c r="G309" s="188">
        <v>46156</v>
      </c>
      <c r="H309" s="103"/>
      <c r="I309" s="153" t="s">
        <v>650</v>
      </c>
      <c r="J309" s="214"/>
      <c r="K309" s="125" t="s">
        <v>646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1783</v>
      </c>
      <c r="C310" s="198">
        <v>5</v>
      </c>
      <c r="D310" s="106" t="s">
        <v>379</v>
      </c>
      <c r="E310" s="150" t="str">
        <f>VLOOKUP(D310,'TS Gantry - AP47'!$C$8:$D$644,2,0)</f>
        <v>DB2+0</v>
      </c>
      <c r="F310" s="150" t="s">
        <v>643</v>
      </c>
      <c r="G310" s="188">
        <v>46125</v>
      </c>
      <c r="H310" s="103"/>
      <c r="I310" s="153" t="s">
        <v>650</v>
      </c>
      <c r="J310" s="108"/>
      <c r="K310" s="125" t="s">
        <v>646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1783</v>
      </c>
      <c r="C311" s="192">
        <v>6</v>
      </c>
      <c r="D311" s="106" t="s">
        <v>230</v>
      </c>
      <c r="E311" s="150" t="str">
        <f>VLOOKUP(D311,'TS Gantry - AP47'!$C$8:$D$644,2,0)</f>
        <v>DD45+0</v>
      </c>
      <c r="F311" s="150" t="s">
        <v>643</v>
      </c>
      <c r="G311" s="85">
        <v>46162</v>
      </c>
      <c r="H311" s="103"/>
      <c r="I311" s="125" t="s">
        <v>674</v>
      </c>
      <c r="J311" s="108"/>
      <c r="K311" s="125" t="s">
        <v>646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1783</v>
      </c>
      <c r="C312" s="198">
        <v>7</v>
      </c>
      <c r="D312" s="106" t="s">
        <v>423</v>
      </c>
      <c r="E312" s="150" t="str">
        <f>VLOOKUP(D312,'TS Gantry - AP47'!$C$8:$D$644,2,0)</f>
        <v>DD60+35</v>
      </c>
      <c r="F312" s="150" t="s">
        <v>643</v>
      </c>
      <c r="G312" s="85">
        <v>46163</v>
      </c>
      <c r="H312" s="103"/>
      <c r="I312" s="584" t="s">
        <v>666</v>
      </c>
      <c r="J312" s="108"/>
      <c r="K312" s="125" t="s">
        <v>646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1783</v>
      </c>
      <c r="C313" s="198">
        <v>8</v>
      </c>
      <c r="D313" s="106" t="s">
        <v>422</v>
      </c>
      <c r="E313" s="150" t="str">
        <f>VLOOKUP(D313,'TS Gantry - AP47'!$C$8:$D$644,2,0)</f>
        <v>DA+9</v>
      </c>
      <c r="F313" s="150" t="s">
        <v>643</v>
      </c>
      <c r="G313" s="103"/>
      <c r="H313" s="103"/>
      <c r="I313" s="125"/>
      <c r="J313" s="108"/>
      <c r="K313" s="125" t="s">
        <v>646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646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646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2"/>
  <sheetViews>
    <sheetView workbookViewId="0">
      <pane ySplit="4" topLeftCell="A219" activePane="bottomLeft" state="frozen"/>
      <selection pane="bottomLeft" activeCell="D227" sqref="D227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729" t="s">
        <v>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1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729" t="s">
        <v>153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1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730" t="s">
        <v>697</v>
      </c>
      <c r="B3" s="731"/>
      <c r="C3" s="731"/>
      <c r="D3" s="731"/>
      <c r="E3" s="731"/>
      <c r="F3" s="731"/>
      <c r="G3" s="731"/>
      <c r="H3" s="731"/>
      <c r="I3" s="731"/>
      <c r="J3" s="625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46166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222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1783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1783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1783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87" si="6">A224+1</f>
        <v>217</v>
      </c>
      <c r="B225" s="198" t="s">
        <v>1783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1">
        <f t="shared" si="6"/>
        <v>218</v>
      </c>
      <c r="B226" s="198" t="s">
        <v>1783</v>
      </c>
      <c r="C226" s="150">
        <v>5</v>
      </c>
      <c r="D226" s="237" t="s">
        <v>551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715</v>
      </c>
      <c r="J226" s="578" t="s">
        <v>713</v>
      </c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3">
        <f t="shared" si="6"/>
        <v>219</v>
      </c>
      <c r="B227" s="198" t="s">
        <v>1783</v>
      </c>
      <c r="C227" s="150">
        <v>6</v>
      </c>
      <c r="D227" s="237" t="s">
        <v>599</v>
      </c>
      <c r="E227" s="108" t="str">
        <f>VLOOKUP(D227,'TS Gantry - AP47'!$C$8:$D$646,2,0)</f>
        <v>DA+3</v>
      </c>
      <c r="F227" s="150"/>
      <c r="G227" s="238">
        <v>46158</v>
      </c>
      <c r="H227" s="577"/>
      <c r="I227" s="552" t="s">
        <v>741</v>
      </c>
      <c r="J227" s="578"/>
      <c r="K227" s="153" t="s">
        <v>646</v>
      </c>
      <c r="L227" s="153" t="str">
        <f>VLOOKUP(D227,'TS Gantry - AP47'!$C$8:$X$638,22,FALSE)</f>
        <v>MALSAR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1">
        <f t="shared" si="6"/>
        <v>220</v>
      </c>
      <c r="B228" s="198" t="s">
        <v>1783</v>
      </c>
      <c r="C228" s="150">
        <v>7</v>
      </c>
      <c r="D228" s="237" t="s">
        <v>299</v>
      </c>
      <c r="E228" s="108" t="str">
        <f>VLOOKUP(D228,'TS Gantry - AP47'!$C$8:$D$646,2,0)</f>
        <v>DA+6</v>
      </c>
      <c r="F228" s="150"/>
      <c r="G228" s="238">
        <v>46163</v>
      </c>
      <c r="H228" s="577"/>
      <c r="I228" s="552" t="s">
        <v>1792</v>
      </c>
      <c r="J228" s="578"/>
      <c r="K228" s="153" t="s">
        <v>646</v>
      </c>
      <c r="L228" s="153" t="str">
        <f>VLOOKUP(D228,'TS Gantry - AP47'!$C$8:$X$638,22,FALSE)</f>
        <v>BINJHARWALI</v>
      </c>
      <c r="M228" s="153" t="str">
        <f>VLOOKUP(D228,'TS Gantry - AP47'!$C$8:$Y$638,23,FALSE)</f>
        <v>LUNKARANSAR</v>
      </c>
      <c r="N228" s="153" t="str">
        <f>VLOOKUP(D228,'TS Gantry - AP47'!$C$8:$Z$638,24,FALSE)</f>
        <v>BIKANER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3">
        <f t="shared" si="6"/>
        <v>221</v>
      </c>
      <c r="B229" s="198" t="s">
        <v>1783</v>
      </c>
      <c r="C229" s="150">
        <v>8</v>
      </c>
      <c r="D229" s="237" t="s">
        <v>552</v>
      </c>
      <c r="E229" s="108" t="str">
        <f>VLOOKUP(D229,'TS Gantry - AP47'!$C$8:$D$646,2,0)</f>
        <v>DA+6</v>
      </c>
      <c r="F229" s="150"/>
      <c r="G229" s="238">
        <v>46155</v>
      </c>
      <c r="H229" s="577"/>
      <c r="I229" s="552" t="s">
        <v>715</v>
      </c>
      <c r="J229" s="153"/>
      <c r="K229" s="153" t="s">
        <v>646</v>
      </c>
      <c r="L229" s="153" t="str">
        <f>VLOOKUP(D229,'TS Gantry - AP47'!$C$8:$X$638,22,FALSE)</f>
        <v>RANGAISAR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212"/>
      <c r="P229" s="212"/>
      <c r="Q229" s="123"/>
      <c r="R229" s="123"/>
      <c r="S229" s="212"/>
      <c r="T229" s="108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1">
        <f t="shared" si="6"/>
        <v>222</v>
      </c>
      <c r="B230" s="198" t="s">
        <v>1783</v>
      </c>
      <c r="C230" s="150">
        <v>9</v>
      </c>
      <c r="D230" s="221" t="s">
        <v>535</v>
      </c>
      <c r="E230" s="108" t="str">
        <f>VLOOKUP(D230,'TS Gantry - AP47'!$C$8:$D$646,2,0)</f>
        <v>DA+0</v>
      </c>
      <c r="F230" s="150"/>
      <c r="G230" s="188">
        <v>46052</v>
      </c>
      <c r="H230" s="577"/>
      <c r="I230" s="552"/>
      <c r="J230" s="578"/>
      <c r="K230" s="153" t="s">
        <v>646</v>
      </c>
      <c r="L230" s="153" t="str">
        <f>VLOOKUP(D230,'TS Gantry - AP47'!$C$8:$X$638,22,FALSE)</f>
        <v>SONPALSAR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3">
        <f t="shared" si="6"/>
        <v>223</v>
      </c>
      <c r="B231" s="192"/>
      <c r="C231" s="150"/>
      <c r="D231" s="221"/>
      <c r="E231" s="108"/>
      <c r="F231" s="150"/>
      <c r="G231" s="188"/>
      <c r="H231" s="577"/>
      <c r="I231" s="552"/>
      <c r="J231" s="578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1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3">
        <f t="shared" si="6"/>
        <v>225</v>
      </c>
      <c r="B233" s="108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1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3">
        <f t="shared" si="6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1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3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1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3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212"/>
      <c r="P239" s="212"/>
      <c r="Q239" s="123"/>
      <c r="R239" s="123"/>
      <c r="S239" s="212"/>
      <c r="T239" s="108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1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3">
        <f t="shared" si="6"/>
        <v>233</v>
      </c>
      <c r="B241" s="108"/>
      <c r="C241" s="150"/>
      <c r="D241" s="245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1">
        <f t="shared" si="6"/>
        <v>234</v>
      </c>
      <c r="B242" s="108"/>
      <c r="C242" s="150"/>
      <c r="D242" s="241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3">
        <f t="shared" si="6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1">
        <f t="shared" si="6"/>
        <v>236</v>
      </c>
      <c r="B244" s="108"/>
      <c r="C244" s="150"/>
      <c r="D244" s="212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3">
        <f t="shared" si="6"/>
        <v>237</v>
      </c>
      <c r="B245" s="108"/>
      <c r="C245" s="150"/>
      <c r="D245" s="108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1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3">
        <f t="shared" si="6"/>
        <v>239</v>
      </c>
      <c r="B247" s="108"/>
      <c r="C247" s="150"/>
      <c r="D247" s="241"/>
      <c r="E247" s="241"/>
      <c r="F247" s="241"/>
      <c r="G247" s="85"/>
      <c r="H247" s="85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108"/>
      <c r="P247" s="108"/>
      <c r="Q247" s="123"/>
      <c r="R247" s="123"/>
      <c r="S247" s="108"/>
      <c r="T247" s="143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1">
        <f t="shared" si="6"/>
        <v>240</v>
      </c>
      <c r="B248" s="108"/>
      <c r="C248" s="150"/>
      <c r="D248" s="241"/>
      <c r="E248" s="241"/>
      <c r="F248" s="241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3">
        <f t="shared" si="6"/>
        <v>241</v>
      </c>
      <c r="B249" s="108"/>
      <c r="C249" s="150"/>
      <c r="D249" s="241"/>
      <c r="E249" s="108"/>
      <c r="F249" s="108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212"/>
      <c r="P249" s="212"/>
      <c r="Q249" s="123"/>
      <c r="R249" s="123"/>
      <c r="S249" s="212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1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3">
        <f t="shared" si="6"/>
        <v>243</v>
      </c>
      <c r="B251" s="108"/>
      <c r="C251" s="150"/>
      <c r="D251" s="245"/>
      <c r="E251" s="241"/>
      <c r="F251" s="241"/>
      <c r="G251" s="85"/>
      <c r="H251" s="85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1">
        <f t="shared" si="6"/>
        <v>244</v>
      </c>
      <c r="B252" s="108"/>
      <c r="C252" s="150"/>
      <c r="D252" s="241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3">
        <f t="shared" si="6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1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3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1">
        <f t="shared" si="6"/>
        <v>248</v>
      </c>
      <c r="B256" s="108"/>
      <c r="C256" s="150"/>
      <c r="D256" s="241"/>
      <c r="E256" s="241"/>
      <c r="F256" s="241"/>
      <c r="G256" s="85"/>
      <c r="H256" s="85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212"/>
      <c r="P256" s="212"/>
      <c r="Q256" s="123"/>
      <c r="R256" s="123"/>
      <c r="S256" s="212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3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1">
        <f t="shared" si="6"/>
        <v>250</v>
      </c>
      <c r="B258" s="108"/>
      <c r="C258" s="150"/>
      <c r="D258" s="212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3">
        <f t="shared" si="6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1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3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1">
        <f t="shared" si="6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3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1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3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43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1">
        <f t="shared" si="6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214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3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1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3">
        <f t="shared" si="6"/>
        <v>261</v>
      </c>
      <c r="B269" s="108"/>
      <c r="C269" s="150"/>
      <c r="D269" s="241"/>
      <c r="E269" s="241"/>
      <c r="F269" s="241"/>
      <c r="G269" s="85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1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3">
        <f t="shared" si="6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1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3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1">
        <f t="shared" si="6"/>
        <v>266</v>
      </c>
      <c r="B274" s="108"/>
      <c r="C274" s="150"/>
      <c r="D274" s="246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3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1">
        <f t="shared" si="6"/>
        <v>268</v>
      </c>
      <c r="B276" s="108"/>
      <c r="C276" s="150"/>
      <c r="D276" s="246"/>
      <c r="E276" s="108"/>
      <c r="F276" s="108"/>
      <c r="G276" s="123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3">
        <f t="shared" si="6"/>
        <v>269</v>
      </c>
      <c r="B277" s="108"/>
      <c r="C277" s="150"/>
      <c r="D277" s="212"/>
      <c r="E277" s="108"/>
      <c r="F277" s="108"/>
      <c r="G277" s="108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1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3">
        <f t="shared" si="6"/>
        <v>271</v>
      </c>
      <c r="B279" s="108"/>
      <c r="C279" s="150"/>
      <c r="D279" s="246"/>
      <c r="E279" s="108"/>
      <c r="F279" s="108"/>
      <c r="G279" s="108"/>
      <c r="H279" s="10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1">
        <f t="shared" si="6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3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1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3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1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3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1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3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1">
        <f t="shared" ref="A288:A351" si="7">A287+1</f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3">
        <f t="shared" si="7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1">
        <f t="shared" si="7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3">
        <f t="shared" si="7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1">
        <f t="shared" si="7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3">
        <f t="shared" si="7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1">
        <f t="shared" si="7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3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1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3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1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3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1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3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1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3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1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3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1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3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1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3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1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3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1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3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1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3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1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3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1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3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1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3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1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3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1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3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1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3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1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3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1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3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1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3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1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3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1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3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1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3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1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3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1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3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1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3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1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3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1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3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1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3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1">
        <f t="shared" ref="A352:A376" si="8">A351+1</f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3">
        <f t="shared" si="8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1">
        <f t="shared" si="8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3">
        <f t="shared" si="8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1">
        <f t="shared" si="8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3">
        <f t="shared" si="8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1">
        <f t="shared" si="8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3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1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3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1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3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1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3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1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3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1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3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1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3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1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3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1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3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1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autoFilter ref="A4:U376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E87" sqref="E87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734" t="s">
        <v>762</v>
      </c>
      <c r="B3" s="733"/>
      <c r="C3" s="733"/>
      <c r="D3" s="733"/>
      <c r="E3" s="733"/>
      <c r="F3" s="733"/>
      <c r="G3" s="733"/>
      <c r="H3" s="733"/>
      <c r="I3" s="607">
        <f ca="1">'Summary E'!M1</f>
        <v>46166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1783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1783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1783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1783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1786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1783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1786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1783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1786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1783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1786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1783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1783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1783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1783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1783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1783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693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1783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693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1783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693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1783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693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1783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693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1783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693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1783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693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1783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693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1783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693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1783</v>
      </c>
      <c r="C79" s="614" t="s">
        <v>577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766</v>
      </c>
      <c r="H79" s="533" t="s">
        <v>693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1783</v>
      </c>
      <c r="C80" s="614" t="s">
        <v>576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766</v>
      </c>
      <c r="H80" s="533" t="s">
        <v>693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1783</v>
      </c>
      <c r="C81" s="614" t="s">
        <v>557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766</v>
      </c>
      <c r="H81" s="533" t="s">
        <v>693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 t="s">
        <v>1783</v>
      </c>
      <c r="C82" s="614" t="s">
        <v>575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766</v>
      </c>
      <c r="H82" s="533" t="s">
        <v>693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 t="s">
        <v>1783</v>
      </c>
      <c r="C83" s="614" t="s">
        <v>333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766</v>
      </c>
      <c r="H83" s="533" t="s">
        <v>693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topLeftCell="F26" zoomScaleNormal="100" zoomScaleSheetLayoutView="100" workbookViewId="0">
      <selection activeCell="AN74" sqref="AN74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662" t="s">
        <v>768</v>
      </c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3"/>
      <c r="AG1" s="663"/>
      <c r="AH1" s="663"/>
      <c r="AI1" s="663"/>
      <c r="AJ1" s="663"/>
      <c r="AK1" s="663"/>
      <c r="AL1" s="663"/>
      <c r="AM1" s="663"/>
      <c r="AN1" s="663"/>
      <c r="AO1" s="663"/>
      <c r="AP1" s="663"/>
      <c r="AQ1" s="663"/>
      <c r="AR1" s="663"/>
      <c r="AS1" s="663"/>
      <c r="AT1" s="664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65">
        <f ca="1">TODAY()-1</f>
        <v>46166</v>
      </c>
      <c r="AR2" s="666"/>
      <c r="AS2" s="666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646" t="s">
        <v>771</v>
      </c>
      <c r="D4" s="631"/>
      <c r="E4" s="646" t="s">
        <v>772</v>
      </c>
      <c r="F4" s="630"/>
      <c r="G4" s="630"/>
      <c r="H4" s="631"/>
      <c r="I4" s="646" t="s">
        <v>773</v>
      </c>
      <c r="J4" s="631"/>
      <c r="K4" s="646" t="s">
        <v>1788</v>
      </c>
      <c r="L4" s="631"/>
      <c r="M4" s="646" t="s">
        <v>233</v>
      </c>
      <c r="N4" s="630"/>
      <c r="O4" s="631"/>
      <c r="P4" s="646" t="s">
        <v>11</v>
      </c>
      <c r="Q4" s="631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650" t="s">
        <v>775</v>
      </c>
      <c r="AD4" s="630"/>
      <c r="AE4" s="630"/>
      <c r="AF4" s="631"/>
      <c r="AG4" s="251"/>
      <c r="AH4" s="251"/>
      <c r="AI4" s="263"/>
      <c r="AJ4" s="264"/>
      <c r="AK4" s="251"/>
      <c r="AL4" s="645" t="s">
        <v>776</v>
      </c>
      <c r="AM4" s="630"/>
      <c r="AN4" s="630"/>
      <c r="AO4" s="630"/>
      <c r="AP4" s="630"/>
      <c r="AQ4" s="631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646">
        <v>1</v>
      </c>
      <c r="D5" s="631"/>
      <c r="E5" s="645" t="s">
        <v>777</v>
      </c>
      <c r="F5" s="630"/>
      <c r="G5" s="630"/>
      <c r="H5" s="631"/>
      <c r="I5" s="646" t="s">
        <v>778</v>
      </c>
      <c r="J5" s="631"/>
      <c r="K5" s="643">
        <v>319</v>
      </c>
      <c r="L5" s="631"/>
      <c r="M5" s="646">
        <f>AU141</f>
        <v>303</v>
      </c>
      <c r="N5" s="630"/>
      <c r="O5" s="631"/>
      <c r="P5" s="643">
        <f t="shared" ref="P5:P10" si="0">K5-M5</f>
        <v>16</v>
      </c>
      <c r="Q5" s="631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0" t="s">
        <v>779</v>
      </c>
      <c r="AD5" s="630"/>
      <c r="AE5" s="630"/>
      <c r="AF5" s="631"/>
      <c r="AG5" s="251"/>
      <c r="AH5" s="251"/>
      <c r="AI5" s="263"/>
      <c r="AJ5" s="263"/>
      <c r="AK5" s="251"/>
      <c r="AL5" s="645" t="s">
        <v>780</v>
      </c>
      <c r="AM5" s="630"/>
      <c r="AN5" s="630"/>
      <c r="AO5" s="630"/>
      <c r="AP5" s="630"/>
      <c r="AQ5" s="631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646">
        <v>2</v>
      </c>
      <c r="D6" s="631"/>
      <c r="E6" s="645" t="s">
        <v>781</v>
      </c>
      <c r="F6" s="630"/>
      <c r="G6" s="630"/>
      <c r="H6" s="631"/>
      <c r="I6" s="646" t="s">
        <v>778</v>
      </c>
      <c r="J6" s="631"/>
      <c r="K6" s="643">
        <v>319</v>
      </c>
      <c r="L6" s="631"/>
      <c r="M6" s="646">
        <f>M5</f>
        <v>303</v>
      </c>
      <c r="N6" s="630"/>
      <c r="O6" s="631"/>
      <c r="P6" s="643">
        <f t="shared" si="0"/>
        <v>16</v>
      </c>
      <c r="Q6" s="631"/>
      <c r="R6" s="262"/>
      <c r="S6" s="262"/>
      <c r="T6" s="262" t="s">
        <v>782</v>
      </c>
      <c r="U6" s="262"/>
      <c r="V6" s="262"/>
      <c r="W6" s="262"/>
      <c r="X6" s="262"/>
      <c r="Y6" s="251"/>
      <c r="Z6" s="651"/>
      <c r="AA6" s="263"/>
      <c r="AB6" s="651"/>
      <c r="AC6" s="650" t="s">
        <v>783</v>
      </c>
      <c r="AD6" s="630"/>
      <c r="AE6" s="630"/>
      <c r="AF6" s="631"/>
      <c r="AG6" s="251"/>
      <c r="AH6" s="251"/>
      <c r="AI6" s="651"/>
      <c r="AJ6" s="263">
        <v>4</v>
      </c>
      <c r="AK6" s="651"/>
      <c r="AL6" s="645" t="s">
        <v>784</v>
      </c>
      <c r="AM6" s="630"/>
      <c r="AN6" s="630"/>
      <c r="AO6" s="630"/>
      <c r="AP6" s="630"/>
      <c r="AQ6" s="631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646">
        <v>3</v>
      </c>
      <c r="D7" s="631"/>
      <c r="E7" s="649" t="s">
        <v>785</v>
      </c>
      <c r="F7" s="630"/>
      <c r="G7" s="630"/>
      <c r="H7" s="631"/>
      <c r="I7" s="646" t="s">
        <v>778</v>
      </c>
      <c r="J7" s="631"/>
      <c r="K7" s="643">
        <v>319</v>
      </c>
      <c r="L7" s="631"/>
      <c r="M7" s="646">
        <v>269</v>
      </c>
      <c r="N7" s="630"/>
      <c r="O7" s="631"/>
      <c r="P7" s="643">
        <f t="shared" si="0"/>
        <v>50</v>
      </c>
      <c r="Q7" s="631"/>
      <c r="R7" s="262"/>
      <c r="S7" s="262"/>
      <c r="T7" s="262"/>
      <c r="U7" s="262"/>
      <c r="V7" s="262"/>
      <c r="W7" s="262"/>
      <c r="X7" s="262"/>
      <c r="Y7" s="251"/>
      <c r="Z7" s="652"/>
      <c r="AA7" s="653">
        <v>1</v>
      </c>
      <c r="AB7" s="652"/>
      <c r="AC7" s="650" t="s">
        <v>786</v>
      </c>
      <c r="AD7" s="630"/>
      <c r="AE7" s="630"/>
      <c r="AF7" s="631"/>
      <c r="AG7" s="251"/>
      <c r="AH7" s="251"/>
      <c r="AI7" s="652"/>
      <c r="AJ7" s="266"/>
      <c r="AK7" s="652"/>
      <c r="AL7" s="645" t="s">
        <v>787</v>
      </c>
      <c r="AM7" s="630"/>
      <c r="AN7" s="630"/>
      <c r="AO7" s="630"/>
      <c r="AP7" s="630"/>
      <c r="AQ7" s="631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646">
        <v>4</v>
      </c>
      <c r="D8" s="631"/>
      <c r="E8" s="645" t="s">
        <v>788</v>
      </c>
      <c r="F8" s="630"/>
      <c r="G8" s="630"/>
      <c r="H8" s="631"/>
      <c r="I8" s="646" t="s">
        <v>778</v>
      </c>
      <c r="J8" s="631"/>
      <c r="K8" s="646">
        <v>319</v>
      </c>
      <c r="L8" s="631"/>
      <c r="M8" s="655">
        <v>218</v>
      </c>
      <c r="N8" s="630"/>
      <c r="O8" s="631"/>
      <c r="P8" s="643">
        <f t="shared" si="0"/>
        <v>101</v>
      </c>
      <c r="Q8" s="631"/>
      <c r="R8" s="262"/>
      <c r="S8" s="262"/>
      <c r="T8" s="262" t="s">
        <v>789</v>
      </c>
      <c r="U8" s="262"/>
      <c r="V8" s="262"/>
      <c r="W8" s="262"/>
      <c r="X8" s="262"/>
      <c r="Y8" s="251"/>
      <c r="Z8" s="652"/>
      <c r="AA8" s="654"/>
      <c r="AB8" s="652"/>
      <c r="AC8" s="650" t="s">
        <v>790</v>
      </c>
      <c r="AD8" s="630"/>
      <c r="AE8" s="630"/>
      <c r="AF8" s="631"/>
      <c r="AG8" s="251"/>
      <c r="AH8" s="251"/>
      <c r="AI8" s="652"/>
      <c r="AJ8" s="267">
        <v>3</v>
      </c>
      <c r="AK8" s="652"/>
      <c r="AL8" s="645" t="s">
        <v>790</v>
      </c>
      <c r="AM8" s="630"/>
      <c r="AN8" s="630"/>
      <c r="AO8" s="630"/>
      <c r="AP8" s="630"/>
      <c r="AQ8" s="631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646">
        <v>5</v>
      </c>
      <c r="D9" s="631"/>
      <c r="E9" s="645" t="s">
        <v>1787</v>
      </c>
      <c r="F9" s="630"/>
      <c r="G9" s="630"/>
      <c r="H9" s="631"/>
      <c r="I9" s="646" t="s">
        <v>778</v>
      </c>
      <c r="J9" s="631"/>
      <c r="K9" s="646">
        <v>319</v>
      </c>
      <c r="L9" s="631"/>
      <c r="M9" s="643">
        <v>79</v>
      </c>
      <c r="N9" s="630"/>
      <c r="O9" s="631"/>
      <c r="P9" s="643">
        <f t="shared" si="0"/>
        <v>240</v>
      </c>
      <c r="Q9" s="631"/>
      <c r="R9" s="262"/>
      <c r="S9" s="262"/>
      <c r="T9" s="262"/>
      <c r="U9" s="262"/>
      <c r="V9" s="262"/>
      <c r="W9" s="262"/>
      <c r="X9" s="262"/>
      <c r="Y9" s="251"/>
      <c r="Z9" s="652"/>
      <c r="AA9" s="268">
        <v>1</v>
      </c>
      <c r="AB9" s="652"/>
      <c r="AC9" s="650" t="s">
        <v>793</v>
      </c>
      <c r="AD9" s="630"/>
      <c r="AE9" s="630"/>
      <c r="AF9" s="631"/>
      <c r="AG9" s="251"/>
      <c r="AH9" s="251"/>
      <c r="AI9" s="652"/>
      <c r="AJ9" s="269">
        <v>2</v>
      </c>
      <c r="AK9" s="652"/>
      <c r="AL9" s="645" t="s">
        <v>794</v>
      </c>
      <c r="AM9" s="630"/>
      <c r="AN9" s="630"/>
      <c r="AO9" s="630"/>
      <c r="AP9" s="630"/>
      <c r="AQ9" s="631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646">
        <v>6</v>
      </c>
      <c r="D10" s="631"/>
      <c r="E10" s="645" t="s">
        <v>791</v>
      </c>
      <c r="F10" s="630"/>
      <c r="G10" s="630"/>
      <c r="H10" s="631"/>
      <c r="I10" s="646" t="s">
        <v>792</v>
      </c>
      <c r="J10" s="631"/>
      <c r="K10" s="643">
        <v>124.657</v>
      </c>
      <c r="L10" s="631"/>
      <c r="M10" s="643"/>
      <c r="N10" s="630"/>
      <c r="O10" s="631"/>
      <c r="P10" s="643">
        <f t="shared" si="0"/>
        <v>124.657</v>
      </c>
      <c r="Q10" s="631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32"/>
      <c r="AD10" s="630"/>
      <c r="AE10" s="630"/>
      <c r="AF10" s="631"/>
      <c r="AG10" s="251"/>
      <c r="AH10" s="251"/>
      <c r="AI10" s="263"/>
      <c r="AJ10" s="263"/>
      <c r="AK10" s="251"/>
      <c r="AL10" s="645" t="s">
        <v>797</v>
      </c>
      <c r="AM10" s="630"/>
      <c r="AN10" s="630"/>
      <c r="AO10" s="630"/>
      <c r="AP10" s="630"/>
      <c r="AQ10" s="631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646">
        <v>7</v>
      </c>
      <c r="D11" s="631"/>
      <c r="E11" s="645" t="s">
        <v>795</v>
      </c>
      <c r="F11" s="630"/>
      <c r="G11" s="630"/>
      <c r="H11" s="631"/>
      <c r="I11" s="646" t="s">
        <v>792</v>
      </c>
      <c r="J11" s="631"/>
      <c r="K11" s="643">
        <v>124.657</v>
      </c>
      <c r="L11" s="631"/>
      <c r="M11" s="643"/>
      <c r="N11" s="630"/>
      <c r="O11" s="631"/>
      <c r="P11" s="643">
        <f t="shared" ref="P11" si="1">K11-M11</f>
        <v>124.657</v>
      </c>
      <c r="Q11" s="631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817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647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648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648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955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647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648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648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303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644" t="s">
        <v>829</v>
      </c>
      <c r="F142" s="637"/>
      <c r="G142" s="637"/>
      <c r="H142" s="637"/>
      <c r="I142" s="637"/>
      <c r="J142" s="637"/>
      <c r="K142" s="637"/>
      <c r="L142" s="637"/>
      <c r="M142" s="637"/>
      <c r="N142" s="637"/>
      <c r="O142" s="637"/>
      <c r="P142" s="637"/>
      <c r="Q142" s="637"/>
      <c r="R142" s="637"/>
      <c r="S142" s="637"/>
      <c r="T142" s="637"/>
      <c r="U142" s="637"/>
      <c r="V142" s="637"/>
      <c r="W142" s="637"/>
      <c r="X142" s="637"/>
      <c r="Y142" s="637"/>
      <c r="Z142" s="637"/>
      <c r="AA142" s="637"/>
      <c r="AB142" s="637"/>
      <c r="AC142" s="637"/>
      <c r="AD142" s="637"/>
      <c r="AE142" s="637"/>
      <c r="AF142" s="637"/>
      <c r="AG142" s="637"/>
      <c r="AH142" s="637"/>
      <c r="AI142" s="637"/>
      <c r="AJ142" s="637"/>
      <c r="AK142" s="637"/>
      <c r="AL142" s="637"/>
      <c r="AM142" s="637"/>
      <c r="AN142" s="637"/>
      <c r="AO142" s="637"/>
      <c r="AP142" s="637"/>
      <c r="AQ142" s="627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641" t="s">
        <v>213</v>
      </c>
      <c r="F143" s="630"/>
      <c r="G143" s="631"/>
      <c r="H143" s="341" t="s">
        <v>830</v>
      </c>
      <c r="I143" s="342"/>
      <c r="J143" s="641" t="s">
        <v>213</v>
      </c>
      <c r="K143" s="630"/>
      <c r="L143" s="631"/>
      <c r="M143" s="341" t="s">
        <v>830</v>
      </c>
      <c r="N143" s="342"/>
      <c r="O143" s="641" t="s">
        <v>213</v>
      </c>
      <c r="P143" s="630"/>
      <c r="Q143" s="631"/>
      <c r="R143" s="341" t="s">
        <v>830</v>
      </c>
      <c r="S143" s="342"/>
      <c r="T143" s="641" t="s">
        <v>213</v>
      </c>
      <c r="U143" s="630"/>
      <c r="V143" s="631"/>
      <c r="W143" s="341" t="s">
        <v>830</v>
      </c>
      <c r="X143" s="342"/>
      <c r="Y143" s="641" t="s">
        <v>213</v>
      </c>
      <c r="Z143" s="630"/>
      <c r="AA143" s="631"/>
      <c r="AB143" s="341" t="s">
        <v>830</v>
      </c>
      <c r="AC143" s="342"/>
      <c r="AD143" s="641" t="s">
        <v>213</v>
      </c>
      <c r="AE143" s="630"/>
      <c r="AF143" s="631"/>
      <c r="AG143" s="341" t="s">
        <v>830</v>
      </c>
      <c r="AH143" s="342"/>
      <c r="AI143" s="641" t="s">
        <v>213</v>
      </c>
      <c r="AJ143" s="630"/>
      <c r="AK143" s="631"/>
      <c r="AL143" s="341" t="s">
        <v>830</v>
      </c>
      <c r="AM143" s="342"/>
      <c r="AN143" s="641" t="s">
        <v>213</v>
      </c>
      <c r="AO143" s="630"/>
      <c r="AP143" s="631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40" t="s">
        <v>248</v>
      </c>
      <c r="F144" s="630"/>
      <c r="G144" s="631"/>
      <c r="H144" s="343">
        <v>88</v>
      </c>
      <c r="I144" s="344"/>
      <c r="J144" s="640" t="s">
        <v>282</v>
      </c>
      <c r="K144" s="630"/>
      <c r="L144" s="631"/>
      <c r="M144" s="343">
        <v>2</v>
      </c>
      <c r="N144" s="344"/>
      <c r="O144" s="640" t="s">
        <v>274</v>
      </c>
      <c r="P144" s="630"/>
      <c r="Q144" s="631"/>
      <c r="R144" s="343">
        <v>6</v>
      </c>
      <c r="S144" s="344"/>
      <c r="T144" s="640" t="s">
        <v>329</v>
      </c>
      <c r="U144" s="630"/>
      <c r="V144" s="631"/>
      <c r="W144" s="343">
        <v>10</v>
      </c>
      <c r="X144" s="344"/>
      <c r="Y144" s="640" t="s">
        <v>366</v>
      </c>
      <c r="Z144" s="630"/>
      <c r="AA144" s="631"/>
      <c r="AB144" s="343">
        <v>15</v>
      </c>
      <c r="AC144" s="344"/>
      <c r="AD144" s="640" t="s">
        <v>231</v>
      </c>
      <c r="AE144" s="630"/>
      <c r="AF144" s="631"/>
      <c r="AG144" s="343">
        <v>18</v>
      </c>
      <c r="AH144" s="344"/>
      <c r="AI144" s="640" t="s">
        <v>225</v>
      </c>
      <c r="AJ144" s="630"/>
      <c r="AK144" s="631"/>
      <c r="AL144" s="343">
        <v>15</v>
      </c>
      <c r="AM144" s="344"/>
      <c r="AN144" s="640" t="s">
        <v>831</v>
      </c>
      <c r="AO144" s="630"/>
      <c r="AP144" s="631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40" t="s">
        <v>832</v>
      </c>
      <c r="F145" s="630"/>
      <c r="G145" s="631"/>
      <c r="H145" s="343">
        <v>7</v>
      </c>
      <c r="I145" s="344"/>
      <c r="J145" s="640" t="s">
        <v>227</v>
      </c>
      <c r="K145" s="630"/>
      <c r="L145" s="631"/>
      <c r="M145" s="343">
        <v>3</v>
      </c>
      <c r="N145" s="344"/>
      <c r="O145" s="640" t="s">
        <v>833</v>
      </c>
      <c r="P145" s="630"/>
      <c r="Q145" s="631"/>
      <c r="R145" s="343">
        <v>2</v>
      </c>
      <c r="S145" s="344"/>
      <c r="T145" s="640" t="s">
        <v>834</v>
      </c>
      <c r="U145" s="630"/>
      <c r="V145" s="631"/>
      <c r="W145" s="343">
        <v>2</v>
      </c>
      <c r="X145" s="344"/>
      <c r="Y145" s="640" t="s">
        <v>835</v>
      </c>
      <c r="Z145" s="630"/>
      <c r="AA145" s="631"/>
      <c r="AB145" s="343">
        <v>3</v>
      </c>
      <c r="AC145" s="344"/>
      <c r="AD145" s="640" t="s">
        <v>836</v>
      </c>
      <c r="AE145" s="630"/>
      <c r="AF145" s="631"/>
      <c r="AG145" s="343">
        <v>2</v>
      </c>
      <c r="AH145" s="344"/>
      <c r="AI145" s="640" t="s">
        <v>348</v>
      </c>
      <c r="AJ145" s="630"/>
      <c r="AK145" s="631"/>
      <c r="AL145" s="343">
        <v>2</v>
      </c>
      <c r="AM145" s="344"/>
      <c r="AN145" s="640"/>
      <c r="AO145" s="630"/>
      <c r="AP145" s="631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40" t="s">
        <v>255</v>
      </c>
      <c r="F146" s="630"/>
      <c r="G146" s="631"/>
      <c r="H146" s="343">
        <v>63</v>
      </c>
      <c r="I146" s="344"/>
      <c r="J146" s="640" t="s">
        <v>261</v>
      </c>
      <c r="K146" s="630"/>
      <c r="L146" s="631"/>
      <c r="M146" s="343">
        <v>3</v>
      </c>
      <c r="N146" s="344"/>
      <c r="O146" s="640" t="s">
        <v>837</v>
      </c>
      <c r="P146" s="630"/>
      <c r="Q146" s="631"/>
      <c r="R146" s="343">
        <v>1</v>
      </c>
      <c r="S146" s="344"/>
      <c r="T146" s="640" t="s">
        <v>375</v>
      </c>
      <c r="U146" s="630"/>
      <c r="V146" s="631"/>
      <c r="W146" s="343">
        <v>1</v>
      </c>
      <c r="X146" s="344"/>
      <c r="Y146" s="640" t="s">
        <v>411</v>
      </c>
      <c r="Z146" s="630"/>
      <c r="AA146" s="631"/>
      <c r="AB146" s="343">
        <v>2</v>
      </c>
      <c r="AC146" s="344"/>
      <c r="AD146" s="640" t="s">
        <v>838</v>
      </c>
      <c r="AE146" s="630"/>
      <c r="AF146" s="631"/>
      <c r="AG146" s="343">
        <v>1</v>
      </c>
      <c r="AH146" s="344"/>
      <c r="AI146" s="640" t="s">
        <v>346</v>
      </c>
      <c r="AJ146" s="630"/>
      <c r="AK146" s="631"/>
      <c r="AL146" s="343">
        <v>3</v>
      </c>
      <c r="AM146" s="344"/>
      <c r="AN146" s="640"/>
      <c r="AO146" s="630"/>
      <c r="AP146" s="631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40" t="s">
        <v>242</v>
      </c>
      <c r="F147" s="630"/>
      <c r="G147" s="631"/>
      <c r="H147" s="343">
        <v>25</v>
      </c>
      <c r="I147" s="344"/>
      <c r="J147" s="640"/>
      <c r="K147" s="630"/>
      <c r="L147" s="631"/>
      <c r="M147" s="343"/>
      <c r="N147" s="344"/>
      <c r="O147" s="640" t="s">
        <v>594</v>
      </c>
      <c r="P147" s="630"/>
      <c r="Q147" s="631"/>
      <c r="R147" s="343">
        <v>2</v>
      </c>
      <c r="S147" s="344"/>
      <c r="T147" s="640" t="s">
        <v>400</v>
      </c>
      <c r="U147" s="630"/>
      <c r="V147" s="631"/>
      <c r="W147" s="343">
        <v>2</v>
      </c>
      <c r="X147" s="344"/>
      <c r="Y147" s="640" t="s">
        <v>259</v>
      </c>
      <c r="Z147" s="630"/>
      <c r="AA147" s="631"/>
      <c r="AB147" s="343">
        <v>2</v>
      </c>
      <c r="AC147" s="344"/>
      <c r="AD147" s="640" t="s">
        <v>839</v>
      </c>
      <c r="AE147" s="630"/>
      <c r="AF147" s="631"/>
      <c r="AG147" s="343">
        <v>5</v>
      </c>
      <c r="AH147" s="344"/>
      <c r="AI147" s="640" t="s">
        <v>239</v>
      </c>
      <c r="AJ147" s="630"/>
      <c r="AK147" s="631"/>
      <c r="AL147" s="343">
        <v>2</v>
      </c>
      <c r="AM147" s="344"/>
      <c r="AN147" s="640"/>
      <c r="AO147" s="630"/>
      <c r="AP147" s="631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40" t="s">
        <v>244</v>
      </c>
      <c r="F148" s="630"/>
      <c r="G148" s="631"/>
      <c r="H148" s="343">
        <v>20</v>
      </c>
      <c r="I148" s="344"/>
      <c r="J148" s="640"/>
      <c r="K148" s="630"/>
      <c r="L148" s="631"/>
      <c r="M148" s="343"/>
      <c r="N148" s="344"/>
      <c r="O148" s="640"/>
      <c r="P148" s="630"/>
      <c r="Q148" s="631"/>
      <c r="R148" s="343"/>
      <c r="S148" s="344"/>
      <c r="T148" s="640" t="s">
        <v>596</v>
      </c>
      <c r="U148" s="630"/>
      <c r="V148" s="631"/>
      <c r="W148" s="343">
        <v>2</v>
      </c>
      <c r="X148" s="344"/>
      <c r="Y148" s="640" t="s">
        <v>840</v>
      </c>
      <c r="Z148" s="630"/>
      <c r="AA148" s="631"/>
      <c r="AB148" s="343">
        <v>1</v>
      </c>
      <c r="AC148" s="344"/>
      <c r="AD148" s="640" t="s">
        <v>841</v>
      </c>
      <c r="AE148" s="630"/>
      <c r="AF148" s="631"/>
      <c r="AG148" s="343">
        <v>1</v>
      </c>
      <c r="AH148" s="344"/>
      <c r="AI148" s="640" t="s">
        <v>413</v>
      </c>
      <c r="AJ148" s="630"/>
      <c r="AK148" s="631"/>
      <c r="AL148" s="343">
        <v>6</v>
      </c>
      <c r="AM148" s="344"/>
      <c r="AN148" s="640"/>
      <c r="AO148" s="630"/>
      <c r="AP148" s="631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40" t="s">
        <v>229</v>
      </c>
      <c r="F149" s="630"/>
      <c r="G149" s="631"/>
      <c r="H149" s="343">
        <v>26</v>
      </c>
      <c r="I149" s="344"/>
      <c r="J149" s="640"/>
      <c r="K149" s="630"/>
      <c r="L149" s="631"/>
      <c r="M149" s="343"/>
      <c r="N149" s="344"/>
      <c r="O149" s="640"/>
      <c r="P149" s="630"/>
      <c r="Q149" s="631"/>
      <c r="R149" s="343"/>
      <c r="S149" s="344"/>
      <c r="T149" s="640" t="s">
        <v>842</v>
      </c>
      <c r="U149" s="630"/>
      <c r="V149" s="631"/>
      <c r="W149" s="343">
        <v>1</v>
      </c>
      <c r="X149" s="344"/>
      <c r="Y149" s="640"/>
      <c r="Z149" s="630"/>
      <c r="AA149" s="631"/>
      <c r="AB149" s="343"/>
      <c r="AC149" s="344"/>
      <c r="AD149" s="640" t="s">
        <v>409</v>
      </c>
      <c r="AE149" s="630"/>
      <c r="AF149" s="631"/>
      <c r="AG149" s="343">
        <v>5</v>
      </c>
      <c r="AH149" s="344"/>
      <c r="AI149" s="640" t="s">
        <v>415</v>
      </c>
      <c r="AJ149" s="630"/>
      <c r="AK149" s="631"/>
      <c r="AL149" s="343">
        <v>2</v>
      </c>
      <c r="AM149" s="344"/>
      <c r="AN149" s="640"/>
      <c r="AO149" s="630"/>
      <c r="AP149" s="631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40" t="s">
        <v>236</v>
      </c>
      <c r="F150" s="630"/>
      <c r="G150" s="631"/>
      <c r="H150" s="343">
        <v>32</v>
      </c>
      <c r="I150" s="344"/>
      <c r="J150" s="640"/>
      <c r="K150" s="630"/>
      <c r="L150" s="631"/>
      <c r="M150" s="343"/>
      <c r="N150" s="344"/>
      <c r="O150" s="640"/>
      <c r="P150" s="630"/>
      <c r="Q150" s="631"/>
      <c r="R150" s="343"/>
      <c r="S150" s="344"/>
      <c r="T150" s="640"/>
      <c r="U150" s="630"/>
      <c r="V150" s="631"/>
      <c r="W150" s="343"/>
      <c r="X150" s="344"/>
      <c r="Y150" s="640"/>
      <c r="Z150" s="630"/>
      <c r="AA150" s="631"/>
      <c r="AB150" s="343"/>
      <c r="AC150" s="344"/>
      <c r="AD150" s="640" t="s">
        <v>843</v>
      </c>
      <c r="AE150" s="630"/>
      <c r="AF150" s="631"/>
      <c r="AG150" s="343">
        <v>2</v>
      </c>
      <c r="AH150" s="344"/>
      <c r="AI150" s="640" t="s">
        <v>844</v>
      </c>
      <c r="AJ150" s="630"/>
      <c r="AK150" s="631"/>
      <c r="AL150" s="343">
        <v>4</v>
      </c>
      <c r="AM150" s="344"/>
      <c r="AN150" s="640"/>
      <c r="AO150" s="630"/>
      <c r="AP150" s="631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641" t="s">
        <v>845</v>
      </c>
      <c r="F151" s="630"/>
      <c r="G151" s="631"/>
      <c r="H151" s="341">
        <f>SUM(H144:H150)</f>
        <v>261</v>
      </c>
      <c r="I151" s="342"/>
      <c r="J151" s="641" t="s">
        <v>845</v>
      </c>
      <c r="K151" s="630"/>
      <c r="L151" s="631"/>
      <c r="M151" s="341">
        <f>SUM(M144:M150)</f>
        <v>8</v>
      </c>
      <c r="N151" s="342"/>
      <c r="O151" s="641" t="s">
        <v>845</v>
      </c>
      <c r="P151" s="630"/>
      <c r="Q151" s="631"/>
      <c r="R151" s="341">
        <f>SUM(R144:R150)</f>
        <v>11</v>
      </c>
      <c r="S151" s="342"/>
      <c r="T151" s="641" t="s">
        <v>845</v>
      </c>
      <c r="U151" s="630"/>
      <c r="V151" s="631"/>
      <c r="W151" s="341">
        <f>SUM(W144:W150)</f>
        <v>18</v>
      </c>
      <c r="X151" s="342"/>
      <c r="Y151" s="641" t="s">
        <v>845</v>
      </c>
      <c r="Z151" s="630"/>
      <c r="AA151" s="631"/>
      <c r="AB151" s="341">
        <f>SUM(AB144:AB150)</f>
        <v>23</v>
      </c>
      <c r="AC151" s="342"/>
      <c r="AD151" s="641" t="s">
        <v>845</v>
      </c>
      <c r="AE151" s="630"/>
      <c r="AF151" s="631"/>
      <c r="AG151" s="341">
        <f>SUM(AG144:AG150)</f>
        <v>34</v>
      </c>
      <c r="AH151" s="342"/>
      <c r="AI151" s="641" t="s">
        <v>845</v>
      </c>
      <c r="AJ151" s="630"/>
      <c r="AK151" s="631"/>
      <c r="AL151" s="341">
        <f>SUM(AL144:AL150)</f>
        <v>34</v>
      </c>
      <c r="AM151" s="342"/>
      <c r="AN151" s="641" t="s">
        <v>845</v>
      </c>
      <c r="AO151" s="630"/>
      <c r="AP151" s="631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641" t="s">
        <v>846</v>
      </c>
      <c r="F152" s="630"/>
      <c r="G152" s="631"/>
      <c r="H152" s="341">
        <v>368</v>
      </c>
      <c r="I152" s="632"/>
      <c r="J152" s="630"/>
      <c r="K152" s="630"/>
      <c r="L152" s="630"/>
      <c r="M152" s="630"/>
      <c r="N152" s="630"/>
      <c r="O152" s="630"/>
      <c r="P152" s="630"/>
      <c r="Q152" s="630"/>
      <c r="R152" s="630"/>
      <c r="S152" s="630"/>
      <c r="T152" s="630"/>
      <c r="U152" s="630"/>
      <c r="V152" s="630"/>
      <c r="W152" s="630"/>
      <c r="X152" s="630"/>
      <c r="Y152" s="630"/>
      <c r="Z152" s="630"/>
      <c r="AA152" s="630"/>
      <c r="AB152" s="630"/>
      <c r="AC152" s="630"/>
      <c r="AD152" s="630"/>
      <c r="AE152" s="630"/>
      <c r="AF152" s="630"/>
      <c r="AG152" s="630"/>
      <c r="AH152" s="630"/>
      <c r="AI152" s="630"/>
      <c r="AJ152" s="630"/>
      <c r="AK152" s="630"/>
      <c r="AL152" s="630"/>
      <c r="AM152" s="630"/>
      <c r="AN152" s="630"/>
      <c r="AO152" s="630"/>
      <c r="AP152" s="630"/>
      <c r="AQ152" s="631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39" t="s">
        <v>200</v>
      </c>
      <c r="O155" s="630"/>
      <c r="P155" s="630"/>
      <c r="Q155" s="630"/>
      <c r="R155" s="631"/>
      <c r="S155" s="61">
        <v>368</v>
      </c>
      <c r="T155" s="345"/>
      <c r="U155" s="345"/>
      <c r="V155" s="345"/>
      <c r="W155" s="345"/>
      <c r="X155" s="345"/>
      <c r="Y155" s="642" t="s">
        <v>847</v>
      </c>
      <c r="Z155" s="630"/>
      <c r="AA155" s="630"/>
      <c r="AB155" s="630"/>
      <c r="AC155" s="630"/>
      <c r="AD155" s="630"/>
      <c r="AE155" s="630"/>
      <c r="AF155" s="630"/>
      <c r="AG155" s="630"/>
      <c r="AH155" s="631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39" t="s">
        <v>233</v>
      </c>
      <c r="O156" s="630"/>
      <c r="P156" s="630"/>
      <c r="Q156" s="630"/>
      <c r="R156" s="631"/>
      <c r="S156" s="61">
        <v>294</v>
      </c>
      <c r="T156" s="345"/>
      <c r="U156" s="345"/>
      <c r="V156" s="345"/>
      <c r="W156" s="345"/>
      <c r="X156" s="345"/>
      <c r="Y156" s="634" t="s">
        <v>848</v>
      </c>
      <c r="Z156" s="630"/>
      <c r="AA156" s="630"/>
      <c r="AB156" s="630"/>
      <c r="AC156" s="630"/>
      <c r="AD156" s="630"/>
      <c r="AE156" s="630"/>
      <c r="AF156" s="630"/>
      <c r="AG156" s="631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39" t="s">
        <v>11</v>
      </c>
      <c r="O157" s="630"/>
      <c r="P157" s="630"/>
      <c r="Q157" s="630"/>
      <c r="R157" s="631"/>
      <c r="S157" s="61">
        <f>S155-S156</f>
        <v>74</v>
      </c>
      <c r="T157" s="345"/>
      <c r="U157" s="345"/>
      <c r="V157" s="345"/>
      <c r="W157" s="345"/>
      <c r="X157" s="345"/>
      <c r="Y157" s="634" t="s">
        <v>849</v>
      </c>
      <c r="Z157" s="630"/>
      <c r="AA157" s="630"/>
      <c r="AB157" s="630"/>
      <c r="AC157" s="630"/>
      <c r="AD157" s="630"/>
      <c r="AE157" s="630"/>
      <c r="AF157" s="630"/>
      <c r="AG157" s="631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34" t="s">
        <v>269</v>
      </c>
      <c r="Z158" s="630"/>
      <c r="AA158" s="630"/>
      <c r="AB158" s="630"/>
      <c r="AC158" s="630"/>
      <c r="AD158" s="630"/>
      <c r="AE158" s="630"/>
      <c r="AF158" s="630"/>
      <c r="AG158" s="631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34" t="s">
        <v>851</v>
      </c>
      <c r="O159" s="630"/>
      <c r="P159" s="630"/>
      <c r="Q159" s="630"/>
      <c r="R159" s="631"/>
      <c r="S159" s="250">
        <v>4</v>
      </c>
      <c r="T159" s="345"/>
      <c r="U159" s="345"/>
      <c r="V159" s="345"/>
      <c r="W159" s="345"/>
      <c r="X159" s="345"/>
      <c r="Y159" s="634" t="s">
        <v>200</v>
      </c>
      <c r="Z159" s="630"/>
      <c r="AA159" s="630"/>
      <c r="AB159" s="630"/>
      <c r="AC159" s="630"/>
      <c r="AD159" s="630"/>
      <c r="AE159" s="630"/>
      <c r="AF159" s="630"/>
      <c r="AG159" s="631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34" t="s">
        <v>852</v>
      </c>
      <c r="O160" s="630"/>
      <c r="P160" s="630"/>
      <c r="Q160" s="630"/>
      <c r="R160" s="631"/>
      <c r="S160" s="108">
        <v>14</v>
      </c>
      <c r="T160" s="345"/>
      <c r="U160" s="345"/>
      <c r="V160" s="345"/>
      <c r="W160" s="345"/>
      <c r="X160" s="345"/>
      <c r="Y160" s="634" t="s">
        <v>11</v>
      </c>
      <c r="Z160" s="630"/>
      <c r="AA160" s="630"/>
      <c r="AB160" s="630"/>
      <c r="AC160" s="630"/>
      <c r="AD160" s="630"/>
      <c r="AE160" s="630"/>
      <c r="AF160" s="630"/>
      <c r="AG160" s="631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34" t="s">
        <v>853</v>
      </c>
      <c r="O161" s="630"/>
      <c r="P161" s="630"/>
      <c r="Q161" s="630"/>
      <c r="R161" s="631"/>
      <c r="S161" s="108">
        <v>3</v>
      </c>
      <c r="T161" s="345"/>
      <c r="U161" s="345"/>
      <c r="V161" s="345"/>
      <c r="W161" s="345"/>
      <c r="X161" s="345"/>
      <c r="Y161" s="634"/>
      <c r="Z161" s="630"/>
      <c r="AA161" s="630"/>
      <c r="AB161" s="630"/>
      <c r="AC161" s="630"/>
      <c r="AD161" s="630"/>
      <c r="AE161" s="630"/>
      <c r="AF161" s="630"/>
      <c r="AG161" s="631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34" t="s">
        <v>854</v>
      </c>
      <c r="O162" s="630"/>
      <c r="P162" s="630"/>
      <c r="Q162" s="630"/>
      <c r="R162" s="631"/>
      <c r="S162" s="108">
        <v>7</v>
      </c>
      <c r="T162" s="345"/>
      <c r="U162" s="345"/>
      <c r="V162" s="345"/>
      <c r="W162" s="345"/>
      <c r="X162" s="345"/>
      <c r="Y162" s="634" t="s">
        <v>855</v>
      </c>
      <c r="Z162" s="630"/>
      <c r="AA162" s="630"/>
      <c r="AB162" s="630"/>
      <c r="AC162" s="630"/>
      <c r="AD162" s="630"/>
      <c r="AE162" s="630"/>
      <c r="AF162" s="630"/>
      <c r="AG162" s="631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34" t="s">
        <v>856</v>
      </c>
      <c r="O163" s="630"/>
      <c r="P163" s="630"/>
      <c r="Q163" s="630"/>
      <c r="R163" s="631"/>
      <c r="S163" s="108"/>
      <c r="T163" s="345"/>
      <c r="U163" s="345"/>
      <c r="V163" s="345"/>
      <c r="W163" s="345"/>
      <c r="X163" s="345"/>
      <c r="Y163" s="634" t="s">
        <v>237</v>
      </c>
      <c r="Z163" s="630"/>
      <c r="AA163" s="630"/>
      <c r="AB163" s="630"/>
      <c r="AC163" s="630"/>
      <c r="AD163" s="630"/>
      <c r="AE163" s="630"/>
      <c r="AF163" s="630"/>
      <c r="AG163" s="631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34" t="s">
        <v>857</v>
      </c>
      <c r="O164" s="630"/>
      <c r="P164" s="630"/>
      <c r="Q164" s="630"/>
      <c r="R164" s="631"/>
      <c r="S164" s="108">
        <v>40</v>
      </c>
      <c r="T164" s="345"/>
      <c r="U164" s="345"/>
      <c r="V164" s="345"/>
      <c r="W164" s="345"/>
      <c r="X164" s="345"/>
      <c r="Y164" s="634" t="s">
        <v>858</v>
      </c>
      <c r="Z164" s="630"/>
      <c r="AA164" s="630"/>
      <c r="AB164" s="630"/>
      <c r="AC164" s="630"/>
      <c r="AD164" s="630"/>
      <c r="AE164" s="630"/>
      <c r="AF164" s="630"/>
      <c r="AG164" s="631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34" t="s">
        <v>269</v>
      </c>
      <c r="O165" s="630"/>
      <c r="P165" s="630"/>
      <c r="Q165" s="630"/>
      <c r="R165" s="631"/>
      <c r="S165" s="108">
        <v>5</v>
      </c>
      <c r="T165" s="345"/>
      <c r="U165" s="345"/>
      <c r="V165" s="345"/>
      <c r="W165" s="345"/>
      <c r="X165" s="345"/>
      <c r="Y165" s="634" t="s">
        <v>859</v>
      </c>
      <c r="Z165" s="630"/>
      <c r="AA165" s="630"/>
      <c r="AB165" s="630"/>
      <c r="AC165" s="630"/>
      <c r="AD165" s="630"/>
      <c r="AE165" s="630"/>
      <c r="AF165" s="630"/>
      <c r="AG165" s="631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34" t="s">
        <v>200</v>
      </c>
      <c r="O166" s="630"/>
      <c r="P166" s="630"/>
      <c r="Q166" s="630"/>
      <c r="R166" s="631"/>
      <c r="S166" s="61">
        <f>SUBTOTAL(9,S159:S165)</f>
        <v>73</v>
      </c>
      <c r="T166" s="345"/>
      <c r="U166" s="345"/>
      <c r="V166" s="345"/>
      <c r="W166" s="345"/>
      <c r="X166" s="345"/>
      <c r="Y166" s="634" t="s">
        <v>860</v>
      </c>
      <c r="Z166" s="630"/>
      <c r="AA166" s="630"/>
      <c r="AB166" s="630"/>
      <c r="AC166" s="630"/>
      <c r="AD166" s="630"/>
      <c r="AE166" s="630"/>
      <c r="AF166" s="630"/>
      <c r="AG166" s="631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38"/>
      <c r="O167" s="630"/>
      <c r="P167" s="630"/>
      <c r="Q167" s="630"/>
      <c r="R167" s="630"/>
      <c r="S167" s="631"/>
      <c r="T167" s="345"/>
      <c r="U167" s="345"/>
      <c r="V167" s="345"/>
      <c r="W167" s="345"/>
      <c r="X167" s="345"/>
      <c r="Y167" s="634" t="s">
        <v>861</v>
      </c>
      <c r="Z167" s="630"/>
      <c r="AA167" s="630"/>
      <c r="AB167" s="630"/>
      <c r="AC167" s="630"/>
      <c r="AD167" s="630"/>
      <c r="AE167" s="630"/>
      <c r="AF167" s="630"/>
      <c r="AG167" s="631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34" t="s">
        <v>862</v>
      </c>
      <c r="O168" s="630"/>
      <c r="P168" s="630"/>
      <c r="Q168" s="630"/>
      <c r="R168" s="631"/>
      <c r="S168" s="61">
        <f>S157-S166</f>
        <v>1</v>
      </c>
      <c r="T168" s="345"/>
      <c r="U168" s="345"/>
      <c r="V168" s="345"/>
      <c r="W168" s="345"/>
      <c r="X168" s="345"/>
      <c r="Y168" s="634" t="s">
        <v>863</v>
      </c>
      <c r="Z168" s="630"/>
      <c r="AA168" s="630"/>
      <c r="AB168" s="630"/>
      <c r="AC168" s="630"/>
      <c r="AD168" s="630"/>
      <c r="AE168" s="630"/>
      <c r="AF168" s="630"/>
      <c r="AG168" s="631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34" t="s">
        <v>200</v>
      </c>
      <c r="Z169" s="630"/>
      <c r="AA169" s="630"/>
      <c r="AB169" s="630"/>
      <c r="AC169" s="630"/>
      <c r="AD169" s="630"/>
      <c r="AE169" s="630"/>
      <c r="AF169" s="630"/>
      <c r="AG169" s="631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34" t="s">
        <v>862</v>
      </c>
      <c r="Z170" s="630"/>
      <c r="AA170" s="630"/>
      <c r="AB170" s="630"/>
      <c r="AC170" s="630"/>
      <c r="AD170" s="630"/>
      <c r="AE170" s="630"/>
      <c r="AF170" s="630"/>
      <c r="AG170" s="631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36" t="s">
        <v>864</v>
      </c>
      <c r="D174" s="637"/>
      <c r="E174" s="637"/>
      <c r="F174" s="637"/>
      <c r="G174" s="637"/>
      <c r="H174" s="637"/>
      <c r="I174" s="637"/>
      <c r="J174" s="637"/>
      <c r="K174" s="637"/>
      <c r="L174" s="637"/>
      <c r="M174" s="637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24" t="s">
        <v>865</v>
      </c>
      <c r="D175" s="625"/>
      <c r="E175" s="628" t="s">
        <v>866</v>
      </c>
      <c r="F175" s="625"/>
      <c r="G175" s="629" t="s">
        <v>867</v>
      </c>
      <c r="H175" s="630"/>
      <c r="I175" s="631"/>
      <c r="J175" s="632" t="s">
        <v>868</v>
      </c>
      <c r="K175" s="630"/>
      <c r="L175" s="630"/>
      <c r="M175" s="631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26"/>
      <c r="D176" s="627"/>
      <c r="E176" s="626"/>
      <c r="F176" s="627"/>
      <c r="G176" s="633" t="s">
        <v>869</v>
      </c>
      <c r="H176" s="631"/>
      <c r="I176" s="350" t="s">
        <v>870</v>
      </c>
      <c r="J176" s="633" t="s">
        <v>869</v>
      </c>
      <c r="K176" s="631"/>
      <c r="L176" s="635" t="s">
        <v>11</v>
      </c>
      <c r="M176" s="63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75" t="s">
        <v>236</v>
      </c>
      <c r="D177" s="659"/>
      <c r="E177" s="658" t="e">
        <v>#VALUE!</v>
      </c>
      <c r="F177" s="659"/>
      <c r="G177" s="676" t="e">
        <v>#VALUE!</v>
      </c>
      <c r="H177" s="659"/>
      <c r="I177" s="351" t="e">
        <f t="shared" ref="I177:I205" si="2">E177-G177</f>
        <v>#VALUE!</v>
      </c>
      <c r="J177" s="676" t="e">
        <v>#VALUE!</v>
      </c>
      <c r="K177" s="659"/>
      <c r="L177" s="677"/>
      <c r="M177" s="659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56" t="s">
        <v>229</v>
      </c>
      <c r="D178" s="657"/>
      <c r="E178" s="658" t="e">
        <v>#VALUE!</v>
      </c>
      <c r="F178" s="659"/>
      <c r="G178" s="660" t="e">
        <v>#VALUE!</v>
      </c>
      <c r="H178" s="657"/>
      <c r="I178" s="353" t="e">
        <f t="shared" si="2"/>
        <v>#VALUE!</v>
      </c>
      <c r="J178" s="660" t="e">
        <v>#VALUE!</v>
      </c>
      <c r="K178" s="657"/>
      <c r="L178" s="661"/>
      <c r="M178" s="657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56" t="s">
        <v>248</v>
      </c>
      <c r="D179" s="657"/>
      <c r="E179" s="658" t="e">
        <v>#VALUE!</v>
      </c>
      <c r="F179" s="659"/>
      <c r="G179" s="660" t="e">
        <v>#VALUE!</v>
      </c>
      <c r="H179" s="657"/>
      <c r="I179" s="353" t="e">
        <f t="shared" si="2"/>
        <v>#VALUE!</v>
      </c>
      <c r="J179" s="660" t="e">
        <v>#VALUE!</v>
      </c>
      <c r="K179" s="657"/>
      <c r="L179" s="661"/>
      <c r="M179" s="657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56" t="s">
        <v>832</v>
      </c>
      <c r="D180" s="657"/>
      <c r="E180" s="658" t="e">
        <v>#VALUE!</v>
      </c>
      <c r="F180" s="659"/>
      <c r="G180" s="660" t="e">
        <v>#VALUE!</v>
      </c>
      <c r="H180" s="657"/>
      <c r="I180" s="353" t="e">
        <f t="shared" si="2"/>
        <v>#VALUE!</v>
      </c>
      <c r="J180" s="660" t="e">
        <v>#VALUE!</v>
      </c>
      <c r="K180" s="657"/>
      <c r="L180" s="661"/>
      <c r="M180" s="657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56" t="s">
        <v>255</v>
      </c>
      <c r="D181" s="657"/>
      <c r="E181" s="658" t="e">
        <v>#VALUE!</v>
      </c>
      <c r="F181" s="659"/>
      <c r="G181" s="660" t="e">
        <v>#VALUE!</v>
      </c>
      <c r="H181" s="657"/>
      <c r="I181" s="353" t="e">
        <f t="shared" si="2"/>
        <v>#VALUE!</v>
      </c>
      <c r="J181" s="660" t="e">
        <v>#VALUE!</v>
      </c>
      <c r="K181" s="657"/>
      <c r="L181" s="661"/>
      <c r="M181" s="657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56" t="s">
        <v>871</v>
      </c>
      <c r="D182" s="657"/>
      <c r="E182" s="658" t="e">
        <v>#VALUE!</v>
      </c>
      <c r="F182" s="659"/>
      <c r="G182" s="660" t="e">
        <v>#VALUE!</v>
      </c>
      <c r="H182" s="657"/>
      <c r="I182" s="353" t="e">
        <f t="shared" si="2"/>
        <v>#VALUE!</v>
      </c>
      <c r="J182" s="660" t="e">
        <v>#VALUE!</v>
      </c>
      <c r="K182" s="657"/>
      <c r="L182" s="674"/>
      <c r="M182" s="657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56" t="s">
        <v>242</v>
      </c>
      <c r="D183" s="657"/>
      <c r="E183" s="658" t="e">
        <v>#VALUE!</v>
      </c>
      <c r="F183" s="659"/>
      <c r="G183" s="660" t="e">
        <v>#VALUE!</v>
      </c>
      <c r="H183" s="657"/>
      <c r="I183" s="353" t="e">
        <f t="shared" si="2"/>
        <v>#VALUE!</v>
      </c>
      <c r="J183" s="660" t="e">
        <v>#VALUE!</v>
      </c>
      <c r="K183" s="657"/>
      <c r="L183" s="661"/>
      <c r="M183" s="657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56" t="s">
        <v>244</v>
      </c>
      <c r="D184" s="657"/>
      <c r="E184" s="658" t="e">
        <v>#VALUE!</v>
      </c>
      <c r="F184" s="659"/>
      <c r="G184" s="660" t="e">
        <v>#VALUE!</v>
      </c>
      <c r="H184" s="657"/>
      <c r="I184" s="353" t="e">
        <f t="shared" si="2"/>
        <v>#VALUE!</v>
      </c>
      <c r="J184" s="660" t="e">
        <v>#VALUE!</v>
      </c>
      <c r="K184" s="657"/>
      <c r="L184" s="661"/>
      <c r="M184" s="657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56" t="s">
        <v>282</v>
      </c>
      <c r="D185" s="657"/>
      <c r="E185" s="658" t="e">
        <v>#VALUE!</v>
      </c>
      <c r="F185" s="659"/>
      <c r="G185" s="660" t="e">
        <v>#VALUE!</v>
      </c>
      <c r="H185" s="657"/>
      <c r="I185" s="353" t="e">
        <f t="shared" si="2"/>
        <v>#VALUE!</v>
      </c>
      <c r="J185" s="660" t="e">
        <v>#VALUE!</v>
      </c>
      <c r="K185" s="657"/>
      <c r="L185" s="661"/>
      <c r="M185" s="657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56" t="s">
        <v>298</v>
      </c>
      <c r="D186" s="657"/>
      <c r="E186" s="658" t="e">
        <v>#VALUE!</v>
      </c>
      <c r="F186" s="659"/>
      <c r="G186" s="660" t="e">
        <v>#VALUE!</v>
      </c>
      <c r="H186" s="657"/>
      <c r="I186" s="353" t="e">
        <f t="shared" si="2"/>
        <v>#VALUE!</v>
      </c>
      <c r="J186" s="660" t="e">
        <v>#VALUE!</v>
      </c>
      <c r="K186" s="657"/>
      <c r="L186" s="661"/>
      <c r="M186" s="657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56" t="s">
        <v>569</v>
      </c>
      <c r="D187" s="657"/>
      <c r="E187" s="658" t="e">
        <v>#VALUE!</v>
      </c>
      <c r="F187" s="659"/>
      <c r="G187" s="660" t="e">
        <v>#VALUE!</v>
      </c>
      <c r="H187" s="657"/>
      <c r="I187" s="353" t="e">
        <f t="shared" si="2"/>
        <v>#VALUE!</v>
      </c>
      <c r="J187" s="660" t="e">
        <v>#VALUE!</v>
      </c>
      <c r="K187" s="657"/>
      <c r="L187" s="661"/>
      <c r="M187" s="657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56" t="s">
        <v>261</v>
      </c>
      <c r="D188" s="657"/>
      <c r="E188" s="658" t="e">
        <v>#VALUE!</v>
      </c>
      <c r="F188" s="659"/>
      <c r="G188" s="660" t="e">
        <v>#VALUE!</v>
      </c>
      <c r="H188" s="657"/>
      <c r="I188" s="353" t="e">
        <f t="shared" si="2"/>
        <v>#VALUE!</v>
      </c>
      <c r="J188" s="660" t="e">
        <v>#VALUE!</v>
      </c>
      <c r="K188" s="657"/>
      <c r="L188" s="661"/>
      <c r="M188" s="657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56" t="s">
        <v>872</v>
      </c>
      <c r="D189" s="657"/>
      <c r="E189" s="658" t="e">
        <v>#VALUE!</v>
      </c>
      <c r="F189" s="659"/>
      <c r="G189" s="660" t="e">
        <v>#VALUE!</v>
      </c>
      <c r="H189" s="657"/>
      <c r="I189" s="353" t="e">
        <f t="shared" si="2"/>
        <v>#VALUE!</v>
      </c>
      <c r="J189" s="660" t="e">
        <v>#VALUE!</v>
      </c>
      <c r="K189" s="657"/>
      <c r="L189" s="661"/>
      <c r="M189" s="657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56" t="s">
        <v>274</v>
      </c>
      <c r="D190" s="657"/>
      <c r="E190" s="658" t="e">
        <v>#VALUE!</v>
      </c>
      <c r="F190" s="659"/>
      <c r="G190" s="660" t="e">
        <v>#VALUE!</v>
      </c>
      <c r="H190" s="657"/>
      <c r="I190" s="353" t="e">
        <f t="shared" si="2"/>
        <v>#VALUE!</v>
      </c>
      <c r="J190" s="660" t="e">
        <v>#VALUE!</v>
      </c>
      <c r="K190" s="657"/>
      <c r="L190" s="661"/>
      <c r="M190" s="657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56" t="s">
        <v>251</v>
      </c>
      <c r="D191" s="657"/>
      <c r="E191" s="658" t="e">
        <v>#VALUE!</v>
      </c>
      <c r="F191" s="659"/>
      <c r="G191" s="660" t="e">
        <v>#VALUE!</v>
      </c>
      <c r="H191" s="657"/>
      <c r="I191" s="353" t="e">
        <f t="shared" si="2"/>
        <v>#VALUE!</v>
      </c>
      <c r="J191" s="660" t="e">
        <v>#VALUE!</v>
      </c>
      <c r="K191" s="657"/>
      <c r="L191" s="661"/>
      <c r="M191" s="657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56" t="s">
        <v>611</v>
      </c>
      <c r="D192" s="657"/>
      <c r="E192" s="658" t="e">
        <v>#VALUE!</v>
      </c>
      <c r="F192" s="659"/>
      <c r="G192" s="660" t="e">
        <v>#VALUE!</v>
      </c>
      <c r="H192" s="657"/>
      <c r="I192" s="353" t="e">
        <f t="shared" si="2"/>
        <v>#VALUE!</v>
      </c>
      <c r="J192" s="660" t="e">
        <v>#VALUE!</v>
      </c>
      <c r="K192" s="657"/>
      <c r="L192" s="661"/>
      <c r="M192" s="657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56" t="s">
        <v>594</v>
      </c>
      <c r="D193" s="657"/>
      <c r="E193" s="658" t="e">
        <v>#VALUE!</v>
      </c>
      <c r="F193" s="659"/>
      <c r="G193" s="660" t="e">
        <v>#VALUE!</v>
      </c>
      <c r="H193" s="657"/>
      <c r="I193" s="353" t="e">
        <f t="shared" si="2"/>
        <v>#VALUE!</v>
      </c>
      <c r="J193" s="660" t="e">
        <v>#VALUE!</v>
      </c>
      <c r="K193" s="657"/>
      <c r="L193" s="661"/>
      <c r="M193" s="657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56" t="s">
        <v>329</v>
      </c>
      <c r="D194" s="657"/>
      <c r="E194" s="658" t="e">
        <v>#VALUE!</v>
      </c>
      <c r="F194" s="659"/>
      <c r="G194" s="660" t="e">
        <v>#VALUE!</v>
      </c>
      <c r="H194" s="657"/>
      <c r="I194" s="353" t="e">
        <f t="shared" si="2"/>
        <v>#VALUE!</v>
      </c>
      <c r="J194" s="660" t="e">
        <v>#VALUE!</v>
      </c>
      <c r="K194" s="657"/>
      <c r="L194" s="661"/>
      <c r="M194" s="657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56" t="s">
        <v>375</v>
      </c>
      <c r="D195" s="657"/>
      <c r="E195" s="658" t="e">
        <v>#VALUE!</v>
      </c>
      <c r="F195" s="659"/>
      <c r="G195" s="660" t="e">
        <v>#VALUE!</v>
      </c>
      <c r="H195" s="657"/>
      <c r="I195" s="353" t="e">
        <f t="shared" si="2"/>
        <v>#VALUE!</v>
      </c>
      <c r="J195" s="660" t="e">
        <v>#VALUE!</v>
      </c>
      <c r="K195" s="657"/>
      <c r="L195" s="661"/>
      <c r="M195" s="657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56" t="s">
        <v>366</v>
      </c>
      <c r="D196" s="657"/>
      <c r="E196" s="658" t="e">
        <v>#VALUE!</v>
      </c>
      <c r="F196" s="659"/>
      <c r="G196" s="660" t="e">
        <v>#VALUE!</v>
      </c>
      <c r="H196" s="657"/>
      <c r="I196" s="353" t="e">
        <f t="shared" si="2"/>
        <v>#VALUE!</v>
      </c>
      <c r="J196" s="660" t="e">
        <v>#VALUE!</v>
      </c>
      <c r="K196" s="657"/>
      <c r="L196" s="661"/>
      <c r="M196" s="657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658" t="e">
        <v>#VALUE!</v>
      </c>
      <c r="F197" s="659"/>
      <c r="G197" s="660" t="e">
        <v>#VALUE!</v>
      </c>
      <c r="H197" s="657"/>
      <c r="I197" s="353" t="e">
        <f t="shared" si="2"/>
        <v>#VALUE!</v>
      </c>
      <c r="J197" s="660" t="e">
        <v>#VALUE!</v>
      </c>
      <c r="K197" s="657"/>
      <c r="L197" s="661"/>
      <c r="M197" s="657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56" t="s">
        <v>873</v>
      </c>
      <c r="D198" s="657"/>
      <c r="E198" s="658" t="e">
        <v>#VALUE!</v>
      </c>
      <c r="F198" s="659"/>
      <c r="G198" s="660" t="e">
        <v>#VALUE!</v>
      </c>
      <c r="H198" s="657"/>
      <c r="I198" s="353" t="e">
        <f t="shared" si="2"/>
        <v>#VALUE!</v>
      </c>
      <c r="J198" s="660" t="e">
        <v>#VALUE!</v>
      </c>
      <c r="K198" s="657"/>
      <c r="L198" s="661"/>
      <c r="M198" s="657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56" t="s">
        <v>231</v>
      </c>
      <c r="D199" s="657"/>
      <c r="E199" s="658" t="e">
        <v>#VALUE!</v>
      </c>
      <c r="F199" s="659"/>
      <c r="G199" s="660" t="e">
        <v>#VALUE!</v>
      </c>
      <c r="H199" s="657"/>
      <c r="I199" s="353" t="e">
        <f t="shared" si="2"/>
        <v>#VALUE!</v>
      </c>
      <c r="J199" s="660" t="e">
        <v>#VALUE!</v>
      </c>
      <c r="K199" s="657"/>
      <c r="L199" s="661"/>
      <c r="M199" s="657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56" t="s">
        <v>225</v>
      </c>
      <c r="D200" s="657"/>
      <c r="E200" s="658" t="e">
        <v>#VALUE!</v>
      </c>
      <c r="F200" s="659"/>
      <c r="G200" s="660" t="e">
        <v>#VALUE!</v>
      </c>
      <c r="H200" s="657"/>
      <c r="I200" s="353" t="e">
        <f t="shared" si="2"/>
        <v>#VALUE!</v>
      </c>
      <c r="J200" s="660" t="e">
        <v>#VALUE!</v>
      </c>
      <c r="K200" s="657"/>
      <c r="L200" s="661"/>
      <c r="M200" s="657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56" t="s">
        <v>239</v>
      </c>
      <c r="D201" s="657"/>
      <c r="E201" s="658" t="e">
        <v>#VALUE!</v>
      </c>
      <c r="F201" s="659"/>
      <c r="G201" s="660" t="e">
        <v>#VALUE!</v>
      </c>
      <c r="H201" s="657"/>
      <c r="I201" s="353" t="e">
        <f t="shared" si="2"/>
        <v>#VALUE!</v>
      </c>
      <c r="J201" s="660" t="e">
        <v>#VALUE!</v>
      </c>
      <c r="K201" s="657"/>
      <c r="L201" s="661"/>
      <c r="M201" s="657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56" t="s">
        <v>415</v>
      </c>
      <c r="D202" s="657"/>
      <c r="E202" s="658" t="e">
        <v>#VALUE!</v>
      </c>
      <c r="F202" s="659"/>
      <c r="G202" s="660" t="e">
        <v>#VALUE!</v>
      </c>
      <c r="H202" s="657"/>
      <c r="I202" s="353" t="e">
        <f t="shared" si="2"/>
        <v>#VALUE!</v>
      </c>
      <c r="J202" s="660" t="e">
        <v>#VALUE!</v>
      </c>
      <c r="K202" s="657"/>
      <c r="L202" s="661"/>
      <c r="M202" s="657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56" t="s">
        <v>348</v>
      </c>
      <c r="D203" s="657"/>
      <c r="E203" s="658" t="e">
        <v>#VALUE!</v>
      </c>
      <c r="F203" s="659"/>
      <c r="G203" s="660" t="e">
        <v>#VALUE!</v>
      </c>
      <c r="H203" s="657"/>
      <c r="I203" s="353" t="e">
        <f t="shared" si="2"/>
        <v>#VALUE!</v>
      </c>
      <c r="J203" s="660" t="e">
        <v>#VALUE!</v>
      </c>
      <c r="K203" s="657"/>
      <c r="L203" s="661"/>
      <c r="M203" s="657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56" t="s">
        <v>346</v>
      </c>
      <c r="D204" s="657"/>
      <c r="E204" s="658" t="e">
        <v>#VALUE!</v>
      </c>
      <c r="F204" s="659"/>
      <c r="G204" s="660" t="e">
        <v>#VALUE!</v>
      </c>
      <c r="H204" s="657"/>
      <c r="I204" s="353" t="e">
        <f t="shared" si="2"/>
        <v>#VALUE!</v>
      </c>
      <c r="J204" s="660" t="e">
        <v>#VALUE!</v>
      </c>
      <c r="K204" s="657"/>
      <c r="L204" s="661"/>
      <c r="M204" s="657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70" t="s">
        <v>424</v>
      </c>
      <c r="D205" s="668"/>
      <c r="E205" s="658" t="e">
        <v>#VALUE!</v>
      </c>
      <c r="F205" s="659"/>
      <c r="G205" s="667" t="e">
        <v>#VALUE!</v>
      </c>
      <c r="H205" s="668"/>
      <c r="I205" s="355" t="e">
        <f t="shared" si="2"/>
        <v>#VALUE!</v>
      </c>
      <c r="J205" s="667" t="e">
        <v>#VALUE!</v>
      </c>
      <c r="K205" s="668"/>
      <c r="L205" s="671"/>
      <c r="M205" s="668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32" t="s">
        <v>200</v>
      </c>
      <c r="D206" s="631"/>
      <c r="E206" s="672" t="e">
        <f>SUM(E177:E205)</f>
        <v>#VALUE!</v>
      </c>
      <c r="F206" s="631"/>
      <c r="G206" s="669" t="e">
        <f>SUM(G177:G205)</f>
        <v>#VALUE!</v>
      </c>
      <c r="H206" s="631"/>
      <c r="I206" s="357" t="e">
        <f t="shared" ref="I206:J206" si="3">SUM(I177:I205)</f>
        <v>#VALUE!</v>
      </c>
      <c r="J206" s="669" t="e">
        <f t="shared" si="3"/>
        <v>#VALUE!</v>
      </c>
      <c r="K206" s="631"/>
      <c r="L206" s="673"/>
      <c r="M206" s="63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1"/>
  <sheetViews>
    <sheetView workbookViewId="0">
      <selection activeCell="H20" sqref="H20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9" t="s">
        <v>0</v>
      </c>
      <c r="B1" s="630"/>
      <c r="C1" s="630"/>
      <c r="D1" s="630"/>
      <c r="E1" s="630"/>
      <c r="F1" s="630"/>
      <c r="G1" s="630"/>
      <c r="H1" s="631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40" t="s">
        <v>151</v>
      </c>
      <c r="B2" s="630"/>
      <c r="C2" s="630"/>
      <c r="D2" s="630"/>
      <c r="E2" s="630"/>
      <c r="F2" s="630"/>
      <c r="G2" s="631"/>
      <c r="H2" s="359">
        <f ca="1">'Summary E'!M1</f>
        <v>46166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41" t="s">
        <v>152</v>
      </c>
      <c r="B3" s="631"/>
      <c r="C3" s="742" t="s">
        <v>153</v>
      </c>
      <c r="D3" s="630"/>
      <c r="E3" s="630"/>
      <c r="F3" s="630"/>
      <c r="G3" s="630"/>
      <c r="H3" s="631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41" t="s">
        <v>874</v>
      </c>
      <c r="B4" s="631"/>
      <c r="C4" s="742" t="s">
        <v>155</v>
      </c>
      <c r="D4" s="630"/>
      <c r="E4" s="630"/>
      <c r="F4" s="630"/>
      <c r="G4" s="630"/>
      <c r="H4" s="631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5" t="s">
        <v>875</v>
      </c>
      <c r="B5" s="630"/>
      <c r="C5" s="630"/>
      <c r="D5" s="630"/>
      <c r="E5" s="630"/>
      <c r="F5" s="630"/>
      <c r="G5" s="630"/>
      <c r="H5" s="631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>
        <v>46162</v>
      </c>
      <c r="G7" s="364"/>
      <c r="H7" s="365" t="s">
        <v>1795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2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1796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f t="shared" ref="A10" si="0">A9+1</f>
        <v>3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1784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3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1797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f t="shared" ref="A12" si="1">A11+1</f>
        <v>4</v>
      </c>
      <c r="B12" s="125" t="s">
        <v>885</v>
      </c>
      <c r="C12" s="106" t="s">
        <v>422</v>
      </c>
      <c r="D12" s="107" t="str">
        <f>VLOOKUP(C12,'TS Gantry - AP47'!$C$8:$D$644,2,0)</f>
        <v>DA+9</v>
      </c>
      <c r="E12" s="103" t="s">
        <v>643</v>
      </c>
      <c r="F12" s="103"/>
      <c r="G12" s="364"/>
      <c r="H12" s="365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x14ac:dyDescent="0.25">
      <c r="A13" s="107">
        <v>4</v>
      </c>
      <c r="B13" s="125" t="s">
        <v>885</v>
      </c>
      <c r="C13" s="106" t="s">
        <v>423</v>
      </c>
      <c r="D13" s="107" t="str">
        <f>VLOOKUP(C13,'TS Gantry - AP47'!$C$8:$D$644,2,0)</f>
        <v>DD60+35</v>
      </c>
      <c r="E13" s="103" t="s">
        <v>643</v>
      </c>
      <c r="F13" s="103">
        <v>46163</v>
      </c>
      <c r="G13" s="364"/>
      <c r="H13" s="365" t="s">
        <v>1798</v>
      </c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x14ac:dyDescent="0.25">
      <c r="A14" s="107">
        <f t="shared" ref="A14" si="2">A13+1</f>
        <v>5</v>
      </c>
      <c r="B14" s="125" t="s">
        <v>885</v>
      </c>
      <c r="C14" s="106" t="s">
        <v>419</v>
      </c>
      <c r="D14" s="107" t="str">
        <f>VLOOKUP(C14,'TS Gantry - AP47'!$C$8:$D$644,2,0)</f>
        <v>DA+0</v>
      </c>
      <c r="E14" s="103" t="s">
        <v>643</v>
      </c>
      <c r="F14" s="103"/>
      <c r="G14" s="364"/>
      <c r="H14" s="365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</row>
    <row r="15" spans="1:26" ht="18.75" customHeight="1" x14ac:dyDescent="0.25">
      <c r="A15" s="736" t="s">
        <v>886</v>
      </c>
      <c r="B15" s="637"/>
      <c r="C15" s="637"/>
      <c r="D15" s="637"/>
      <c r="E15" s="637"/>
      <c r="F15" s="637"/>
      <c r="G15" s="637"/>
      <c r="H15" s="627"/>
      <c r="I15" s="366"/>
      <c r="J15" s="366"/>
      <c r="K15" s="366"/>
      <c r="L15" s="366"/>
      <c r="M15" s="366"/>
      <c r="N15" s="366"/>
      <c r="O15" s="366"/>
      <c r="P15" s="366"/>
      <c r="Q15" s="366"/>
      <c r="R15" s="366"/>
      <c r="S15" s="366"/>
      <c r="T15" s="366"/>
      <c r="U15" s="366"/>
      <c r="V15" s="366"/>
      <c r="W15" s="366"/>
      <c r="X15" s="366"/>
      <c r="Y15" s="366"/>
      <c r="Z15" s="366"/>
    </row>
    <row r="16" spans="1:26" ht="18.75" customHeight="1" x14ac:dyDescent="0.25">
      <c r="A16" s="367" t="s">
        <v>887</v>
      </c>
      <c r="B16" s="367" t="s">
        <v>888</v>
      </c>
      <c r="C16" s="368" t="s">
        <v>878</v>
      </c>
      <c r="D16" s="367" t="s">
        <v>889</v>
      </c>
      <c r="E16" s="369" t="s">
        <v>881</v>
      </c>
      <c r="F16" s="369" t="s">
        <v>882</v>
      </c>
      <c r="G16" s="737" t="s">
        <v>12</v>
      </c>
      <c r="H16" s="625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spans="1:26" ht="18" customHeight="1" x14ac:dyDescent="0.25">
      <c r="A17" s="108">
        <v>1</v>
      </c>
      <c r="B17" s="125"/>
      <c r="C17" s="176" t="s">
        <v>535</v>
      </c>
      <c r="D17" s="107" t="str">
        <f>VLOOKUP(C17,'TS Gantry - AP47'!$C$8:$D$638,2,0)</f>
        <v>DA+0</v>
      </c>
      <c r="E17" s="103">
        <v>46052</v>
      </c>
      <c r="F17" s="103"/>
      <c r="G17" s="107"/>
      <c r="H17" s="125" t="s">
        <v>1789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2</v>
      </c>
      <c r="B18" s="125" t="s">
        <v>715</v>
      </c>
      <c r="C18" s="176" t="s">
        <v>552</v>
      </c>
      <c r="D18" s="107" t="str">
        <f>VLOOKUP(C18,'TS Gantry - AP47'!$C$8:$D$638,2,0)</f>
        <v>DA+6</v>
      </c>
      <c r="E18" s="103">
        <v>46155</v>
      </c>
      <c r="F18" s="103"/>
      <c r="G18" s="107"/>
      <c r="H18" s="125" t="s">
        <v>1800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3</v>
      </c>
      <c r="B19" s="125" t="s">
        <v>741</v>
      </c>
      <c r="C19" s="176" t="s">
        <v>599</v>
      </c>
      <c r="D19" s="107" t="str">
        <f>VLOOKUP(C19,'TS Gantry - AP47'!$C$8:$D$638,2,0)</f>
        <v>DA+3</v>
      </c>
      <c r="E19" s="103">
        <v>46158</v>
      </c>
      <c r="F19" s="103"/>
      <c r="G19" s="107"/>
      <c r="H19" s="125" t="s">
        <v>1799</v>
      </c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4</v>
      </c>
      <c r="B20" s="125" t="s">
        <v>1792</v>
      </c>
      <c r="C20" s="176" t="s">
        <v>299</v>
      </c>
      <c r="D20" s="107" t="str">
        <f>VLOOKUP(C20,'TS Gantry - AP47'!$C$8:$D$638,2,0)</f>
        <v>DA+6</v>
      </c>
      <c r="E20" s="103">
        <v>46163</v>
      </c>
      <c r="F20" s="103"/>
      <c r="G20" s="107"/>
      <c r="H20" s="125" t="s">
        <v>1794</v>
      </c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5</v>
      </c>
      <c r="B21" s="125"/>
      <c r="C21" s="176"/>
      <c r="D21" s="107"/>
      <c r="E21" s="103"/>
      <c r="F21" s="103"/>
      <c r="G21" s="107"/>
      <c r="H21" s="125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08">
        <v>6</v>
      </c>
      <c r="B22" s="153"/>
      <c r="C22" s="176"/>
      <c r="D22" s="107"/>
      <c r="E22" s="103"/>
      <c r="F22" s="103"/>
      <c r="G22" s="107"/>
      <c r="H22" s="125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" customHeight="1" x14ac:dyDescent="0.25">
      <c r="A23" s="117"/>
      <c r="B23" s="214"/>
      <c r="C23" s="117"/>
      <c r="D23" s="371"/>
      <c r="E23" s="372"/>
      <c r="F23" s="372"/>
      <c r="G23" s="371"/>
      <c r="H23" s="371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spans="1:26" ht="18.75" customHeight="1" x14ac:dyDescent="0.25">
      <c r="A24" s="736" t="s">
        <v>890</v>
      </c>
      <c r="B24" s="637"/>
      <c r="C24" s="637"/>
      <c r="D24" s="637"/>
      <c r="E24" s="637"/>
      <c r="F24" s="637"/>
      <c r="G24" s="637"/>
      <c r="H24" s="627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</row>
    <row r="25" spans="1:26" ht="18.75" customHeight="1" x14ac:dyDescent="0.25">
      <c r="A25" s="69" t="s">
        <v>887</v>
      </c>
      <c r="B25" s="69" t="s">
        <v>888</v>
      </c>
      <c r="C25" s="69" t="s">
        <v>891</v>
      </c>
      <c r="D25" s="61" t="s">
        <v>892</v>
      </c>
      <c r="E25" s="373" t="s">
        <v>881</v>
      </c>
      <c r="F25" s="61" t="s">
        <v>882</v>
      </c>
      <c r="G25" s="698" t="s">
        <v>883</v>
      </c>
      <c r="H25" s="631"/>
      <c r="I25" s="360"/>
      <c r="J25" s="360"/>
      <c r="K25" s="360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</row>
    <row r="26" spans="1:26" ht="18" customHeight="1" x14ac:dyDescent="0.25">
      <c r="A26" s="108">
        <v>1</v>
      </c>
      <c r="B26" s="153"/>
      <c r="C26" s="107"/>
      <c r="D26" s="374"/>
      <c r="E26" s="103"/>
      <c r="F26" s="103"/>
      <c r="G26" s="738"/>
      <c r="H26" s="631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>
        <v>2</v>
      </c>
      <c r="B27" s="153"/>
      <c r="C27" s="108"/>
      <c r="D27" s="374"/>
      <c r="E27" s="103"/>
      <c r="F27" s="103"/>
      <c r="G27" s="738"/>
      <c r="H27" s="631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" customHeight="1" x14ac:dyDescent="0.25">
      <c r="A28" s="108">
        <v>3</v>
      </c>
      <c r="B28" s="125"/>
      <c r="C28" s="108"/>
      <c r="D28" s="374"/>
      <c r="E28" s="103"/>
      <c r="F28" s="103"/>
      <c r="G28" s="738"/>
      <c r="H28" s="631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735" t="s">
        <v>893</v>
      </c>
      <c r="B29" s="630"/>
      <c r="C29" s="630"/>
      <c r="D29" s="630"/>
      <c r="E29" s="630"/>
      <c r="F29" s="630"/>
      <c r="G29" s="630"/>
      <c r="H29" s="631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.75" customHeight="1" x14ac:dyDescent="0.25">
      <c r="A30" s="69" t="s">
        <v>894</v>
      </c>
      <c r="B30" s="69" t="s">
        <v>888</v>
      </c>
      <c r="C30" s="69" t="s">
        <v>891</v>
      </c>
      <c r="D30" s="61" t="s">
        <v>892</v>
      </c>
      <c r="E30" s="373" t="s">
        <v>881</v>
      </c>
      <c r="F30" s="61" t="s">
        <v>882</v>
      </c>
      <c r="G30" s="698" t="s">
        <v>883</v>
      </c>
      <c r="H30" s="631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/>
      <c r="B31" s="108"/>
      <c r="C31" s="108"/>
      <c r="D31" s="108"/>
      <c r="E31" s="375"/>
      <c r="F31" s="108"/>
      <c r="G31" s="738"/>
      <c r="H31" s="631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" customHeight="1" x14ac:dyDescent="0.25">
      <c r="A32" s="108"/>
      <c r="B32" s="107"/>
      <c r="C32" s="108"/>
      <c r="D32" s="376"/>
      <c r="E32" s="375"/>
      <c r="F32" s="375"/>
      <c r="G32" s="738"/>
      <c r="H32" s="631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735" t="s">
        <v>895</v>
      </c>
      <c r="B33" s="630"/>
      <c r="C33" s="630"/>
      <c r="D33" s="630"/>
      <c r="E33" s="630"/>
      <c r="F33" s="630"/>
      <c r="G33" s="630"/>
      <c r="H33" s="631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.75" customHeight="1" x14ac:dyDescent="0.25">
      <c r="A34" s="69" t="s">
        <v>894</v>
      </c>
      <c r="B34" s="69" t="s">
        <v>888</v>
      </c>
      <c r="C34" s="69" t="s">
        <v>878</v>
      </c>
      <c r="D34" s="61" t="s">
        <v>889</v>
      </c>
      <c r="E34" s="69" t="s">
        <v>896</v>
      </c>
      <c r="F34" s="373" t="s">
        <v>881</v>
      </c>
      <c r="G34" s="61" t="s">
        <v>882</v>
      </c>
      <c r="H34" s="69" t="s">
        <v>883</v>
      </c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1</v>
      </c>
      <c r="B35" s="108"/>
      <c r="C35" s="377"/>
      <c r="D35" s="377"/>
      <c r="E35" s="108"/>
      <c r="F35" s="108"/>
      <c r="G35" s="108"/>
      <c r="H35" s="69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" customHeight="1" x14ac:dyDescent="0.25">
      <c r="A36" s="108">
        <v>2</v>
      </c>
      <c r="B36" s="108"/>
      <c r="C36" s="108"/>
      <c r="D36" s="108"/>
      <c r="E36" s="108"/>
      <c r="F36" s="108"/>
      <c r="G36" s="108"/>
      <c r="H36" s="69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 x14ac:dyDescent="0.25">
      <c r="A37" s="735" t="s">
        <v>897</v>
      </c>
      <c r="B37" s="630"/>
      <c r="C37" s="630"/>
      <c r="D37" s="630"/>
      <c r="E37" s="630"/>
      <c r="F37" s="630"/>
      <c r="G37" s="630"/>
      <c r="H37" s="631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 x14ac:dyDescent="0.25">
      <c r="A38" s="69" t="s">
        <v>894</v>
      </c>
      <c r="B38" s="69" t="s">
        <v>888</v>
      </c>
      <c r="C38" s="69" t="s">
        <v>878</v>
      </c>
      <c r="D38" s="61" t="s">
        <v>889</v>
      </c>
      <c r="E38" s="373"/>
      <c r="F38" s="373" t="s">
        <v>881</v>
      </c>
      <c r="G38" s="61" t="s">
        <v>882</v>
      </c>
      <c r="H38" s="69" t="s">
        <v>883</v>
      </c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" customHeight="1" x14ac:dyDescent="0.25">
      <c r="A39" s="108">
        <v>1</v>
      </c>
      <c r="B39" s="107"/>
      <c r="C39" s="157"/>
      <c r="D39" s="108"/>
      <c r="E39" s="108"/>
      <c r="F39" s="107"/>
      <c r="G39" s="107"/>
      <c r="H39" s="108"/>
      <c r="I39" s="117"/>
      <c r="J39" s="117"/>
      <c r="K39" s="117"/>
      <c r="L39" s="117"/>
      <c r="M39" s="117"/>
      <c r="N39" s="117"/>
      <c r="O39" s="117"/>
      <c r="P39" s="117"/>
      <c r="Q39" s="117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" customHeight="1" x14ac:dyDescent="0.25">
      <c r="A40" s="108">
        <v>2</v>
      </c>
      <c r="B40" s="107"/>
      <c r="C40" s="157"/>
      <c r="D40" s="108"/>
      <c r="E40" s="108"/>
      <c r="F40" s="108"/>
      <c r="G40" s="108"/>
      <c r="H40" s="10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25">
      <c r="A41" s="735" t="s">
        <v>898</v>
      </c>
      <c r="B41" s="630"/>
      <c r="C41" s="630"/>
      <c r="D41" s="630"/>
      <c r="E41" s="630"/>
      <c r="F41" s="630"/>
      <c r="G41" s="630"/>
      <c r="H41" s="631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25">
      <c r="A42" s="69" t="s">
        <v>894</v>
      </c>
      <c r="B42" s="69" t="s">
        <v>888</v>
      </c>
      <c r="C42" s="69" t="s">
        <v>878</v>
      </c>
      <c r="D42" s="61" t="s">
        <v>889</v>
      </c>
      <c r="E42" s="61" t="s">
        <v>899</v>
      </c>
      <c r="F42" s="378" t="s">
        <v>900</v>
      </c>
      <c r="G42" s="61"/>
      <c r="H42" s="69" t="s">
        <v>883</v>
      </c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25">
      <c r="A43" s="108">
        <v>1</v>
      </c>
      <c r="B43" s="250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" customHeight="1" x14ac:dyDescent="0.25">
      <c r="A44" s="108">
        <v>2</v>
      </c>
      <c r="B44" s="250"/>
      <c r="C44" s="212"/>
      <c r="D44" s="108"/>
      <c r="E44" s="108"/>
      <c r="F44" s="108"/>
      <c r="G44" s="108"/>
      <c r="H44" s="10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" customHeight="1" x14ac:dyDescent="0.25">
      <c r="A45" s="108">
        <v>3</v>
      </c>
      <c r="B45" s="108"/>
      <c r="C45" s="212"/>
      <c r="D45" s="108"/>
      <c r="E45" s="108"/>
      <c r="F45" s="108"/>
      <c r="G45" s="108"/>
      <c r="H45" s="10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48"/>
      <c r="B50" s="379"/>
      <c r="C50" s="348"/>
      <c r="D50" s="379"/>
      <c r="E50" s="348"/>
      <c r="F50" s="348"/>
      <c r="G50" s="348"/>
      <c r="H50" s="34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8.75" customHeight="1" x14ac:dyDescent="0.25">
      <c r="A245" s="358"/>
      <c r="B245" s="380"/>
      <c r="C245" s="358"/>
      <c r="D245" s="380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8:H28"/>
    <mergeCell ref="G30:H30"/>
    <mergeCell ref="G31:H31"/>
    <mergeCell ref="G32:H32"/>
    <mergeCell ref="A33:H33"/>
    <mergeCell ref="A37:H37"/>
    <mergeCell ref="A41:H41"/>
    <mergeCell ref="A15:H15"/>
    <mergeCell ref="G16:H16"/>
    <mergeCell ref="A24:H24"/>
    <mergeCell ref="G25:H25"/>
    <mergeCell ref="G26:H26"/>
    <mergeCell ref="G27:H27"/>
    <mergeCell ref="A29:H29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724" t="str">
        <f>DS!A1</f>
        <v>KEC International Limited</v>
      </c>
      <c r="B1" s="687"/>
      <c r="C1" s="687"/>
      <c r="D1" s="687"/>
      <c r="E1" s="687"/>
      <c r="F1" s="687"/>
      <c r="G1" s="705"/>
      <c r="H1" s="96"/>
    </row>
    <row r="2" spans="1:26" ht="15.75" x14ac:dyDescent="0.25">
      <c r="A2" s="725" t="str">
        <f>DS!A2</f>
        <v>765 kV D/C Bikaner IV PS to Siwani II (Part-01) TL</v>
      </c>
      <c r="B2" s="630"/>
      <c r="C2" s="630"/>
      <c r="D2" s="630"/>
      <c r="E2" s="630"/>
      <c r="F2" s="630"/>
      <c r="G2" s="695"/>
      <c r="H2" s="96"/>
    </row>
    <row r="3" spans="1:26" ht="15.75" x14ac:dyDescent="0.25">
      <c r="A3" s="725" t="s">
        <v>901</v>
      </c>
      <c r="B3" s="630"/>
      <c r="C3" s="630"/>
      <c r="D3" s="630"/>
      <c r="E3" s="630"/>
      <c r="F3" s="630"/>
      <c r="G3" s="695"/>
      <c r="H3" s="96"/>
    </row>
    <row r="4" spans="1:26" ht="18.75" customHeight="1" x14ac:dyDescent="0.25">
      <c r="A4" s="725" t="s">
        <v>902</v>
      </c>
      <c r="B4" s="630"/>
      <c r="C4" s="630"/>
      <c r="D4" s="630"/>
      <c r="E4" s="630"/>
      <c r="F4" s="630"/>
      <c r="G4" s="695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30"/>
      <c r="C9" s="630"/>
      <c r="D9" s="630"/>
      <c r="E9" s="630"/>
      <c r="F9" s="630"/>
      <c r="G9" s="695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725" t="s">
        <v>922</v>
      </c>
      <c r="B13" s="630"/>
      <c r="C13" s="630"/>
      <c r="D13" s="630"/>
      <c r="E13" s="630"/>
      <c r="F13" s="630"/>
      <c r="G13" s="695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30"/>
      <c r="C26" s="630"/>
      <c r="D26" s="630"/>
      <c r="E26" s="630"/>
      <c r="F26" s="630"/>
      <c r="G26" s="695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30"/>
      <c r="C30" s="630"/>
      <c r="D30" s="630"/>
      <c r="E30" s="630"/>
      <c r="F30" s="630"/>
      <c r="G30" s="695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30"/>
      <c r="C34" s="630"/>
      <c r="D34" s="630"/>
      <c r="E34" s="630"/>
      <c r="F34" s="630"/>
      <c r="G34" s="695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30"/>
      <c r="C38" s="630"/>
      <c r="D38" s="630"/>
      <c r="E38" s="630"/>
      <c r="F38" s="630"/>
      <c r="G38" s="695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97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705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46166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2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70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87"/>
      <c r="E4" s="687"/>
      <c r="F4" s="687"/>
      <c r="G4" s="68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54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70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5" t="s">
        <v>153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9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46166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46166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1785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1785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1785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1785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1785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1785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1785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1785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1785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1785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1785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1785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1785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1785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1785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1785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1"/>
    </row>
    <row r="2" spans="1:29" ht="18" customHeight="1" x14ac:dyDescent="0.25">
      <c r="A2" s="757" t="s">
        <v>998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1"/>
    </row>
    <row r="3" spans="1:29" ht="25.5" customHeight="1" x14ac:dyDescent="0.25">
      <c r="A3" s="757" t="s">
        <v>999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1"/>
    </row>
    <row r="4" spans="1:29" ht="19.5" customHeight="1" x14ac:dyDescent="0.25">
      <c r="A4" s="757" t="s">
        <v>1000</v>
      </c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  <c r="N4" s="630"/>
      <c r="O4" s="630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1"/>
    </row>
    <row r="5" spans="1:29" ht="18" customHeight="1" x14ac:dyDescent="0.25">
      <c r="A5" s="758" t="s">
        <v>1001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  <c r="Y5" s="630"/>
      <c r="Z5" s="630"/>
      <c r="AA5" s="631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30"/>
      <c r="P6" s="631"/>
      <c r="Q6" s="759" t="s">
        <v>1015</v>
      </c>
      <c r="R6" s="630"/>
      <c r="S6" s="631"/>
      <c r="T6" s="760" t="s">
        <v>1016</v>
      </c>
      <c r="U6" s="631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30"/>
      <c r="C647" s="630"/>
      <c r="D647" s="630"/>
      <c r="E647" s="630"/>
      <c r="F647" s="631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652"/>
      <c r="F663" s="652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652"/>
      <c r="F682" s="652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652"/>
      <c r="F686" s="652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652"/>
      <c r="F688" s="652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4" t="s">
        <v>1273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3">
      <c r="A2" s="765" t="s">
        <v>1274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25">
      <c r="A3" s="766" t="s">
        <v>1275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718" t="s">
        <v>1285</v>
      </c>
      <c r="L4" s="631"/>
      <c r="M4" s="718" t="s">
        <v>1286</v>
      </c>
      <c r="N4" s="631"/>
      <c r="O4" s="718" t="s">
        <v>1287</v>
      </c>
      <c r="P4" s="631"/>
      <c r="Q4" s="718" t="s">
        <v>1288</v>
      </c>
      <c r="R4" s="631"/>
      <c r="S4" s="718" t="s">
        <v>1289</v>
      </c>
      <c r="T4" s="631"/>
      <c r="U4" s="718" t="s">
        <v>893</v>
      </c>
      <c r="V4" s="631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2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3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3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3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3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3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3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3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26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2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3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26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2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3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26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2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3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26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2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3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26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2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3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3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3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26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2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3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26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2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3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3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3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3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3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3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3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3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3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26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2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3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26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2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3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3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3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3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3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26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2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3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3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3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3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3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3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3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26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2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3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26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2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3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3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3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3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3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3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3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3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3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3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3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3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3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3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3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26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2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3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3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3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3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3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3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3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26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2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3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3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3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3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3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26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2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3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3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3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3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3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3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3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3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3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3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3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3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3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3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3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3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3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3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3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3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3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26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2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3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3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3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26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2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3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3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3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3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3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3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3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3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3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3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3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3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3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3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3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26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2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3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3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3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3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3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3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3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3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3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26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2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3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3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3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3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3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3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3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3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3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26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2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3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3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3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3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3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3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3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3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3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3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3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26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2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3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3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3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3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3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3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3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26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2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3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3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3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26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2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3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26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2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3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3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3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3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3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3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3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3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3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26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2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3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3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3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3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3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3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3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3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3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3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3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3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3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26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2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3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3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3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3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3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3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3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3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3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3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3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3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3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3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3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3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3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3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3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3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3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26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2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3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3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3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3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3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26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2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3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3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3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3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3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3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3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3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3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3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3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3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3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3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3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3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3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3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3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3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3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26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2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3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3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3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3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3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3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3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3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3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26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2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3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3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3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3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3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3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3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3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3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3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3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3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3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26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2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3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3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3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3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3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3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3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3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3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3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3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3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3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3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3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3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3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3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3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3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3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26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2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3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3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3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3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3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26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2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3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3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3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26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2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3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3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3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26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46166</v>
      </c>
      <c r="K2" s="77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46166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78" t="s">
        <v>1590</v>
      </c>
      <c r="C5" s="771" t="s">
        <v>1591</v>
      </c>
      <c r="D5" s="771" t="s">
        <v>1592</v>
      </c>
      <c r="E5" s="771" t="s">
        <v>1593</v>
      </c>
      <c r="F5" s="771" t="s">
        <v>1594</v>
      </c>
      <c r="G5" s="771" t="s">
        <v>1595</v>
      </c>
      <c r="H5" s="771" t="s">
        <v>1596</v>
      </c>
      <c r="I5" s="776" t="s">
        <v>1597</v>
      </c>
      <c r="J5" s="688"/>
      <c r="K5" s="771" t="s">
        <v>1598</v>
      </c>
      <c r="L5" s="771" t="s">
        <v>1599</v>
      </c>
      <c r="M5" s="771" t="s">
        <v>1600</v>
      </c>
      <c r="N5" s="771" t="s">
        <v>1601</v>
      </c>
      <c r="O5" s="771" t="s">
        <v>1602</v>
      </c>
      <c r="P5" s="773" t="s">
        <v>1603</v>
      </c>
      <c r="Q5" s="774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79"/>
      <c r="C6" s="772"/>
      <c r="D6" s="772"/>
      <c r="E6" s="772"/>
      <c r="F6" s="772"/>
      <c r="G6" s="772"/>
      <c r="H6" s="772"/>
      <c r="I6" s="501" t="s">
        <v>1604</v>
      </c>
      <c r="J6" s="501" t="s">
        <v>1605</v>
      </c>
      <c r="K6" s="772"/>
      <c r="L6" s="772"/>
      <c r="M6" s="772"/>
      <c r="N6" s="772"/>
      <c r="O6" s="772"/>
      <c r="P6" s="772"/>
      <c r="Q6" s="775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67" t="s">
        <v>1606</v>
      </c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9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0" t="s">
        <v>1635</v>
      </c>
      <c r="C93" s="666"/>
      <c r="D93" s="666"/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97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</row>
    <row r="2" spans="1:26" x14ac:dyDescent="0.25">
      <c r="A2" s="637"/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</row>
    <row r="3" spans="1:26" ht="19.5" customHeight="1" x14ac:dyDescent="0.25">
      <c r="A3" s="722" t="s">
        <v>3</v>
      </c>
      <c r="B3" s="781" t="s">
        <v>1667</v>
      </c>
      <c r="C3" s="625"/>
      <c r="D3" s="722" t="s">
        <v>1668</v>
      </c>
      <c r="E3" s="722" t="s">
        <v>1669</v>
      </c>
      <c r="F3" s="722" t="s">
        <v>1670</v>
      </c>
      <c r="G3" s="782" t="s">
        <v>1671</v>
      </c>
      <c r="H3" s="625"/>
      <c r="I3" s="698" t="s">
        <v>777</v>
      </c>
      <c r="J3" s="630"/>
      <c r="K3" s="630"/>
      <c r="L3" s="630"/>
      <c r="M3" s="630"/>
      <c r="N3" s="631"/>
      <c r="O3" s="698" t="s">
        <v>1672</v>
      </c>
      <c r="P3" s="630"/>
      <c r="Q3" s="630"/>
      <c r="R3" s="630"/>
      <c r="S3" s="631"/>
      <c r="T3" s="698" t="s">
        <v>1289</v>
      </c>
      <c r="U3" s="630"/>
      <c r="V3" s="630"/>
      <c r="W3" s="630"/>
      <c r="X3" s="630"/>
      <c r="Y3" s="631"/>
      <c r="Z3" s="722" t="s">
        <v>1673</v>
      </c>
    </row>
    <row r="4" spans="1:26" ht="19.5" customHeight="1" x14ac:dyDescent="0.25">
      <c r="A4" s="748"/>
      <c r="B4" s="626"/>
      <c r="C4" s="627"/>
      <c r="D4" s="748"/>
      <c r="E4" s="748"/>
      <c r="F4" s="748"/>
      <c r="G4" s="626"/>
      <c r="H4" s="627"/>
      <c r="I4" s="698" t="s">
        <v>1674</v>
      </c>
      <c r="J4" s="631"/>
      <c r="K4" s="698" t="s">
        <v>1675</v>
      </c>
      <c r="L4" s="630"/>
      <c r="M4" s="630"/>
      <c r="N4" s="631"/>
      <c r="O4" s="698" t="s">
        <v>1674</v>
      </c>
      <c r="P4" s="631"/>
      <c r="Q4" s="698" t="s">
        <v>1676</v>
      </c>
      <c r="R4" s="630"/>
      <c r="S4" s="631"/>
      <c r="T4" s="698" t="s">
        <v>1674</v>
      </c>
      <c r="U4" s="631"/>
      <c r="V4" s="698" t="s">
        <v>1676</v>
      </c>
      <c r="W4" s="630"/>
      <c r="X4" s="630"/>
      <c r="Y4" s="631"/>
      <c r="Z4" s="748"/>
    </row>
    <row r="5" spans="1:26" ht="19.5" customHeight="1" x14ac:dyDescent="0.25">
      <c r="A5" s="654"/>
      <c r="B5" s="61" t="s">
        <v>976</v>
      </c>
      <c r="C5" s="61" t="s">
        <v>977</v>
      </c>
      <c r="D5" s="654"/>
      <c r="E5" s="654"/>
      <c r="F5" s="654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54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30"/>
      <c r="C1" s="630"/>
      <c r="D1" s="630"/>
      <c r="E1" s="630"/>
      <c r="F1" s="630"/>
      <c r="G1" s="630"/>
      <c r="H1" s="631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41" t="s">
        <v>1728</v>
      </c>
      <c r="B2" s="630"/>
      <c r="C2" s="630"/>
      <c r="D2" s="630"/>
      <c r="E2" s="630"/>
      <c r="F2" s="631"/>
      <c r="G2" s="784">
        <f ca="1">+'Summary E'!M1</f>
        <v>46166</v>
      </c>
      <c r="H2" s="631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2026-05-25T03:29:51Z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