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182" documentId="8_{3668D217-2ED4-4014-955F-68F225CF4700}" xr6:coauthVersionLast="47" xr6:coauthVersionMax="47" xr10:uidLastSave="{7C9AE0F0-3A11-4D67-892F-6BAA4EC00933}"/>
  <bookViews>
    <workbookView xWindow="80" yWindow="40" windowWidth="19120" windowHeight="1004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Final checking" sheetId="100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>#REF!</definedName>
    <definedName name="_______aoc2">#REF!</definedName>
    <definedName name="_______aoc3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>#REF!</definedName>
    <definedName name="______aoc2">#REF!</definedName>
    <definedName name="______aoc3">#REF!</definedName>
    <definedName name="______aoc4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>#REF!</definedName>
    <definedName name="______ISO220">#REF!</definedName>
    <definedName name="______iv19000">#REF!</definedName>
    <definedName name="______kd1">#REF!</definedName>
    <definedName name="______kd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>#REF!</definedName>
    <definedName name="______m35">#REF!</definedName>
    <definedName name="______mac2">200</definedName>
    <definedName name="______MAN1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>#REF!</definedName>
    <definedName name="_____ISO220">#REF!</definedName>
    <definedName name="_____iv19000">#REF!</definedName>
    <definedName name="_____kd1">#REF!</definedName>
    <definedName name="_____kd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>#REF!</definedName>
    <definedName name="_____m35">#REF!</definedName>
    <definedName name="_____mac2">200</definedName>
    <definedName name="_____MAN1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 localSheetId="4">#REF!</definedName>
    <definedName name="____AXX4" localSheetId="32">#REF!</definedName>
    <definedName name="____AXX4">#REF!</definedName>
    <definedName name="____axx5" localSheetId="4">#REF!</definedName>
    <definedName name="____axx5" localSheetId="32">#REF!</definedName>
    <definedName name="____axx5">#REF!</definedName>
    <definedName name="____axx6" localSheetId="4">#REF!</definedName>
    <definedName name="____axx6" localSheetId="32">#REF!</definedName>
    <definedName name="____axx6">#REF!</definedName>
    <definedName name="____AXX7" localSheetId="4">#REF!</definedName>
    <definedName name="____AXX7" localSheetId="32">#REF!</definedName>
    <definedName name="____AXX7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li5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>#REF!</definedName>
    <definedName name="____hfi4" localSheetId="4">#REF!</definedName>
    <definedName name="____hfi4" localSheetId="32">#REF!</definedName>
    <definedName name="____hfi4">#REF!</definedName>
    <definedName name="____hfi5" localSheetId="4">#REF!</definedName>
    <definedName name="____hfi5" localSheetId="32">#REF!</definedName>
    <definedName name="____hfi5">#REF!</definedName>
    <definedName name="____hfi6" localSheetId="4">#REF!</definedName>
    <definedName name="____hfi6" localSheetId="32">#REF!</definedName>
    <definedName name="____hfi6">#REF!</definedName>
    <definedName name="____HFI7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hidden="1">{"'Sheet1'!$A$4386:$N$4591"}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 localSheetId="4">#REF!</definedName>
    <definedName name="___AXX4" localSheetId="32">#REF!</definedName>
    <definedName name="___AXX4">#REF!</definedName>
    <definedName name="___axx5" localSheetId="4">#REF!</definedName>
    <definedName name="___axx5" localSheetId="32">#REF!</definedName>
    <definedName name="___axx5">#REF!</definedName>
    <definedName name="___axx6" localSheetId="4">#REF!</definedName>
    <definedName name="___axx6" localSheetId="32">#REF!</definedName>
    <definedName name="___axx6">#REF!</definedName>
    <definedName name="___AXX7" localSheetId="4">#REF!</definedName>
    <definedName name="___AXX7" localSheetId="32">#REF!</definedName>
    <definedName name="___AXX7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>#REF!</definedName>
    <definedName name="___hfi4" localSheetId="4">#REF!</definedName>
    <definedName name="___hfi4" localSheetId="32">#REF!</definedName>
    <definedName name="___hfi4">#REF!</definedName>
    <definedName name="___hfi5" localSheetId="4">#REF!</definedName>
    <definedName name="___hfi5" localSheetId="32">#REF!</definedName>
    <definedName name="___hfi5">#REF!</definedName>
    <definedName name="___hfi6" localSheetId="4">#REF!</definedName>
    <definedName name="___hfi6" localSheetId="32">#REF!</definedName>
    <definedName name="___hfi6">#REF!</definedName>
    <definedName name="___HFI7" localSheetId="4">#REF!</definedName>
    <definedName name="___HFI7" localSheetId="32">#REF!</definedName>
    <definedName name="___HFI7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hidden="1">{"'Sheet1'!$A$4386:$N$4591"}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24">#REF!</definedName>
    <definedName name="__aoc1">#REF!</definedName>
    <definedName name="__aoc2" localSheetId="24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 localSheetId="4">#REF!</definedName>
    <definedName name="__axx5" localSheetId="32">#REF!</definedName>
    <definedName name="__axx5">#REF!</definedName>
    <definedName name="__axx6">#REF!</definedName>
    <definedName name="__AXX7" localSheetId="4">#REF!</definedName>
    <definedName name="__AXX7" localSheetId="32">#REF!</definedName>
    <definedName name="__AXX7">#REF!</definedName>
    <definedName name="__axx8">#REF!</definedName>
    <definedName name="__AZ65550">#REF!</definedName>
    <definedName name="__b1">#REF!</definedName>
    <definedName name="__b1_1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9">#REF!</definedName>
    <definedName name="_DAT17" localSheetId="26">#REF!</definedName>
    <definedName name="_DAT17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Stringing!$A$5:$Y$56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 localSheetId="4">#REF!</definedName>
    <definedName name="_HFI7" localSheetId="32">#REF!</definedName>
    <definedName name="_HFI7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hidden="1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>#REF!</definedName>
    <definedName name="_ml33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hidden="1">{"'Summary'!$A$1:$J$46"}</definedName>
    <definedName name="_PD11" hidden="1">{"'Summary'!$A$1:$J$46"}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hidden="1">{"'Summary'!$A$1:$J$46"}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>#REF!</definedName>
    <definedName name="aasdad">#REF!</definedName>
    <definedName name="AASDF">#REF!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>#REF!</definedName>
    <definedName name="ABoltLength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hidden="1">{#N/A,#N/A,FALSE,"MODULE3"}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#REF!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29">#REF!</definedName>
    <definedName name="AF_M_98" localSheetId="26">#REF!</definedName>
    <definedName name="AF_M_98">#REF!</definedName>
    <definedName name="AF_M_99" localSheetId="29">#REF!</definedName>
    <definedName name="AF_M_99" localSheetId="26">#REF!</definedName>
    <definedName name="AF_M_99">#REF!</definedName>
    <definedName name="afafa" hidden="1">#REF!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>#REF!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>#REF!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hidden="1">{"form-D1",#N/A,FALSE,"FORM-D1";"form-D1_amt",#N/A,FALSE,"FORM-D1"}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4">#REF!</definedName>
    <definedName name="annex6" localSheetId="32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4">#REF!</definedName>
    <definedName name="Approach" localSheetId="32">#REF!</definedName>
    <definedName name="Approach">#REF!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hidden="1">{#N/A,#N/A,FALSE,"Main"}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4">#REF!</definedName>
    <definedName name="asddfr">#REF!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4">#REF!</definedName>
    <definedName name="ax" localSheetId="32">#REF!</definedName>
    <definedName name="ax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>#REF!</definedName>
    <definedName name="BBH">#REF!</definedName>
    <definedName name="BBS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>#REF!</definedName>
    <definedName name="bcns.kdbnl">#REF!</definedName>
    <definedName name="bcol">#REF!</definedName>
    <definedName name="bcs">#REF!</definedName>
    <definedName name="bct">#REF!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>#REF!</definedName>
    <definedName name="bhs">#REF!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4">#REF!</definedName>
    <definedName name="cant" localSheetId="32">#REF!</definedName>
    <definedName name="cant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">INDEX(#REF!,MATCH(#REF!,#REF!,0))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29">#REF!</definedName>
    <definedName name="ch_area1" localSheetId="26">#REF!</definedName>
    <definedName name="ch_area1">#REF!</definedName>
    <definedName name="ch_area2" localSheetId="29">#REF!</definedName>
    <definedName name="ch_area2" localSheetId="26">#REF!</definedName>
    <definedName name="ch_area2">#REF!</definedName>
    <definedName name="ch_area3" localSheetId="29">#REF!</definedName>
    <definedName name="ch_area3" localSheetId="26">#REF!</definedName>
    <definedName name="ch_area3">#REF!</definedName>
    <definedName name="ch_area4" localSheetId="29">#REF!</definedName>
    <definedName name="ch_area4" localSheetId="26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4">#REF!</definedName>
    <definedName name="checked" localSheetId="32">#REF!</definedName>
    <definedName name="checked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>#REF!</definedName>
    <definedName name="cllf" localSheetId="4">#REF!</definedName>
    <definedName name="cllf" localSheetId="32">#REF!</definedName>
    <definedName name="cllf">#REF!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 localSheetId="4">#REF!</definedName>
    <definedName name="COST_PSCH" localSheetId="32">#REF!</definedName>
    <definedName name="COST_PSCH">#REF!</definedName>
    <definedName name="COST_PSCH1">#REF!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24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9">#REF!</definedName>
    <definedName name="DATA15" localSheetId="26">#REF!</definedName>
    <definedName name="DATA15">#REF!</definedName>
    <definedName name="DATA16" localSheetId="29">#REF!</definedName>
    <definedName name="DATA16" localSheetId="26">#REF!</definedName>
    <definedName name="DATA16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>#REF!</definedName>
    <definedName name="DCARRAY">#REF!</definedName>
    <definedName name="DCARRAY_1">#REF!</definedName>
    <definedName name="Dcc">#REF!</definedName>
    <definedName name="dcdc" hidden="1">{"CASH FLOW",#N/A,FALSE,"A"}</definedName>
    <definedName name="dceff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>#REF!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4">#REF!</definedName>
    <definedName name="designed" localSheetId="32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>#REF!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4">#REF!</definedName>
    <definedName name="docu" localSheetId="32">#REF!</definedName>
    <definedName name="docu">#REF!</definedName>
    <definedName name="Document_array">{"Book1"}</definedName>
    <definedName name="dol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>#REF!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>#REF!</definedName>
    <definedName name="eeds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">INDEX(#REF!,MATCH(#REF!,#REF!,0))</definedName>
    <definedName name="EEst">#REF!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>#REF!</definedName>
    <definedName name="EURO">#REF!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>#REF!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hidden="1">{"'Summary'!$A$1:$J$46"}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24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hidden="1">{"'TP-SUMMARY'!$I$11:$K$11"}</definedName>
    <definedName name="fdsdf">#REF!</definedName>
    <definedName name="fdytf">#REF!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>#REF!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4">#REF!</definedName>
    <definedName name="Fml" localSheetId="32">#REF!</definedName>
    <definedName name="Fml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rtg">#REF!</definedName>
    <definedName name="Fruit">#REF!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hidden="1">{"FTS",#N/A,FALSE,"E"}</definedName>
    <definedName name="Fuel_Type">#REF!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4">#REF!</definedName>
    <definedName name="Fvl" localSheetId="32">#REF!</definedName>
    <definedName name="Fvl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>#REF!</definedName>
    <definedName name="gcr">#REF!</definedName>
    <definedName name="GCS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hidden="1">{"FTS",#N/A,FALSE,"E"}</definedName>
    <definedName name="GDS">INDEX(#REF!,MATCH(#REF!,#REF!,0))</definedName>
    <definedName name="gdwilugi" hidden="1">{"CASH FLOW",#N/A,FALSE,"A"}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6">#REF!</definedName>
    <definedName name="gg">#REF!</definedName>
    <definedName name="GGF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hmgm" hidden="1">{"'PROFITABILITY'!$A$1:$F$45"}</definedName>
    <definedName name="GHS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9">#REF!</definedName>
    <definedName name="HE" localSheetId="26">#REF!</definedName>
    <definedName name="HE">#REF!</definedName>
    <definedName name="head1">#REF!</definedName>
    <definedName name="head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>#REF!</definedName>
    <definedName name="Herstellerangaben">#REF!</definedName>
    <definedName name="HES">INDEX(#REF!,MATCH(#REF!,#REF!,0))</definedName>
    <definedName name="hf">#REF!</definedName>
    <definedName name="hfgfgtr.">#REF!</definedName>
    <definedName name="hfghfhertye5y5">#REF!</definedName>
    <definedName name="hfh" hidden="1">{"'PROFITABILITY'!$A$1:$F$45"}</definedName>
    <definedName name="hfi">#REF!</definedName>
    <definedName name="hfjtyu" hidden="1">{"'PROFITABILITY'!$A$1:$F$45"}</definedName>
    <definedName name="HFS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27">#REF!</definedName>
    <definedName name="Hiway">#REF!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JS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>#REF!</definedName>
    <definedName name="HTd">#REF!</definedName>
    <definedName name="hthree">#REF!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>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c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>#REF!</definedName>
    <definedName name="iii">#N/A</definedName>
    <definedName name="IIS">INDEX(#REF!,MATCH(#REF!,#REF!,0))</definedName>
    <definedName name="IISO">#REF!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hidden="1">{"FTS",#N/A,FALSE,"E"}</definedName>
    <definedName name="JAS">INDEX(#REF!,MATCH(#REF!,#REF!,0))</definedName>
    <definedName name="jawed">#REF!</definedName>
    <definedName name="jay">#REF!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>#REF!</definedName>
    <definedName name="JFS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>#REF!</definedName>
    <definedName name="jgjg" hidden="1">{"'PROFITABILITY'!$A$1:$F$45"}</definedName>
    <definedName name="JGS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>#REF!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hidden="1">#REF!</definedName>
    <definedName name="jjdzjjklb6f6e8f7f">#REF!</definedName>
    <definedName name="jjj" localSheetId="4">#REF!</definedName>
    <definedName name="jjj" localSheetId="32">#REF!</definedName>
    <definedName name="jjj">#REF!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>#REF!</definedName>
    <definedName name="jkyu">#REF!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4">#REF!</definedName>
    <definedName name="k1x" localSheetId="32">#REF!</definedName>
    <definedName name="k1x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4">#REF!</definedName>
    <definedName name="k2x" localSheetId="32">#REF!</definedName>
    <definedName name="k2x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29">#REF!</definedName>
    <definedName name="KA" localSheetId="2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F" hidden="1">{"PLANNING",#N/A,FALSE,"A"}</definedName>
    <definedName name="KHJKHKHJK">#REF!</definedName>
    <definedName name="KHS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6">#REF!</definedName>
    <definedName name="kk">#REF!</definedName>
    <definedName name="KKK" hidden="1">{#N/A,#N/A,FALSE,"MODULE3"}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24">#REF!</definedName>
    <definedName name="L_conc">#REF!</definedName>
    <definedName name="L_Mate" localSheetId="24">#REF!</definedName>
    <definedName name="L_Mate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27">#REF!</definedName>
    <definedName name="LBA_1">#REF!</definedName>
    <definedName name="LBS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>#REF!</definedName>
    <definedName name="lkjnjkln">#REF!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29">#REF!</definedName>
    <definedName name="lmcecp" localSheetId="26">#REF!</definedName>
    <definedName name="lmcecp">#REF!</definedName>
    <definedName name="lmcmcc.1" localSheetId="29">#REF!</definedName>
    <definedName name="lmcmcc.1" localSheetId="26">#REF!</definedName>
    <definedName name="lmcmcc.1">#REF!</definedName>
    <definedName name="lmcmcc.2" localSheetId="29">#REF!</definedName>
    <definedName name="lmcmcc.2" localSheetId="26">#REF!</definedName>
    <definedName name="lmcmcc.2">#REF!</definedName>
    <definedName name="lmcmcc.3" localSheetId="29">#REF!</definedName>
    <definedName name="lmcmcc.3" localSheetId="26">#REF!</definedName>
    <definedName name="lmcmcc.3">#REF!</definedName>
    <definedName name="lmcmltsb" localSheetId="29">#REF!</definedName>
    <definedName name="lmcmltsb" localSheetId="26">#REF!</definedName>
    <definedName name="lmcmltsb">#REF!</definedName>
    <definedName name="lmcmsb.ups" localSheetId="29">#REF!</definedName>
    <definedName name="lmcmsb.ups" localSheetId="26">#REF!</definedName>
    <definedName name="lmcmsb.ups">#REF!</definedName>
    <definedName name="lmcsmsb.1" localSheetId="29">#REF!</definedName>
    <definedName name="lmcsmsb.1" localSheetId="26">#REF!</definedName>
    <definedName name="lmcsmsb.1">#REF!</definedName>
    <definedName name="lmcsmsb.2" localSheetId="29">#REF!</definedName>
    <definedName name="lmcsmsb.2" localSheetId="26">#REF!</definedName>
    <definedName name="lmcsmsb.2">#REF!</definedName>
    <definedName name="lmcsmsb.3" localSheetId="29">#REF!</definedName>
    <definedName name="lmcsmsb.3" localSheetId="26">#REF!</definedName>
    <definedName name="lmcsmsb.3">#REF!</definedName>
    <definedName name="lmcsmsb.b" localSheetId="29">#REF!</definedName>
    <definedName name="lmcsmsb.b" localSheetId="26">#REF!</definedName>
    <definedName name="lmcsmsb.b">#REF!</definedName>
    <definedName name="lmcsmsb.g" localSheetId="29">#REF!</definedName>
    <definedName name="lmcsmsb.g" localSheetId="26">#REF!</definedName>
    <definedName name="lmcsmsb.g">#REF!</definedName>
    <definedName name="lmcsmsb.lab" localSheetId="29">#REF!</definedName>
    <definedName name="lmcsmsb.lab" localSheetId="26">#REF!</definedName>
    <definedName name="lmcsmsb.lab">#REF!</definedName>
    <definedName name="lmcsmsb.main" localSheetId="29">#REF!</definedName>
    <definedName name="lmcsmsb.main" localSheetId="26">#REF!</definedName>
    <definedName name="lmcsmsb.main">#REF!</definedName>
    <definedName name="lmcsmsb.t" localSheetId="29">#REF!</definedName>
    <definedName name="lmcsmsb.t" localSheetId="26">#REF!</definedName>
    <definedName name="lmcsmsb.t">#REF!</definedName>
    <definedName name="lmcsmsb.ups" localSheetId="29">#REF!</definedName>
    <definedName name="lmcsmsb.ups" localSheetId="26">#REF!</definedName>
    <definedName name="lmcsmsb.ups">#REF!</definedName>
    <definedName name="lmcup.1" localSheetId="29">#REF!</definedName>
    <definedName name="lmcup.1" localSheetId="26">#REF!</definedName>
    <definedName name="lmcup.1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24">#REF!</definedName>
    <definedName name="M_Water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4">#REF!</definedName>
    <definedName name="M2x" localSheetId="32">#REF!</definedName>
    <definedName name="M2x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24">#REF!</definedName>
    <definedName name="mason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29">#REF!</definedName>
    <definedName name="MaxLegShear" localSheetId="26">#REF!</definedName>
    <definedName name="MaxLegShear">#REF!</definedName>
    <definedName name="MaxLegUplift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24">#REF!</definedName>
    <definedName name="MAZI">#REF!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>#REF!</definedName>
    <definedName name="MBS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4">#REF!</definedName>
    <definedName name="mcl" localSheetId="32">#REF!</definedName>
    <definedName name="mcl">#REF!</definedName>
    <definedName name="mcl33b1" localSheetId="4">#REF!</definedName>
    <definedName name="mcl33b1" localSheetId="32">#REF!</definedName>
    <definedName name="mcl33b1">#REF!</definedName>
    <definedName name="mcl33b2" localSheetId="4">#REF!</definedName>
    <definedName name="mcl33b2" localSheetId="32">#REF!</definedName>
    <definedName name="mcl33b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27">#REF!</definedName>
    <definedName name="Metal20mm">#REF!</definedName>
    <definedName name="Metal40mm" localSheetId="27">#REF!</definedName>
    <definedName name="Metal40mm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4">#REF!</definedName>
    <definedName name="ml33b1" localSheetId="32">#REF!</definedName>
    <definedName name="ml33b1">#REF!</definedName>
    <definedName name="ml33b2" localSheetId="4">#REF!</definedName>
    <definedName name="ml33b2" localSheetId="32">#REF!</definedName>
    <definedName name="ml33b2">#REF!</definedName>
    <definedName name="ml33b3" localSheetId="4">#REF!</definedName>
    <definedName name="ml33b3" localSheetId="32">#REF!</definedName>
    <definedName name="ml33b3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4">#REF!</definedName>
    <definedName name="mlc33b1" localSheetId="32">#REF!</definedName>
    <definedName name="mlc33b1">#REF!</definedName>
    <definedName name="mlc33b2" localSheetId="4">#REF!</definedName>
    <definedName name="mlc33b2" localSheetId="32">#REF!</definedName>
    <definedName name="mlc33b2">#REF!</definedName>
    <definedName name="mlc33b3" localSheetId="4">#REF!</definedName>
    <definedName name="mlc33b3" localSheetId="32">#REF!</definedName>
    <definedName name="mlc33b3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>#REF!</definedName>
    <definedName name="ModelNo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4">#REF!</definedName>
    <definedName name="Name_Company" localSheetId="32">#REF!</definedName>
    <definedName name="Name_Company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>#REF!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29">#REF!</definedName>
    <definedName name="njspsche" localSheetId="26">#REF!</definedName>
    <definedName name="njspsche">#REF!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hidden="1">{"PLANT BREAKUP",#N/A,FALSE,"E"}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>#REF!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>"$boq.$"</definedName>
    <definedName name="OLE_LINK1___0">#REF!</definedName>
    <definedName name="OLE_LINK2">"$boq.$"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29">#REF!</definedName>
    <definedName name="p1csp" localSheetId="26">#REF!</definedName>
    <definedName name="p1csp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29">#REF!</definedName>
    <definedName name="p1ssb1" localSheetId="26">#REF!</definedName>
    <definedName name="p1ssb1">#REF!</definedName>
    <definedName name="p1ssb2" localSheetId="29">#REF!</definedName>
    <definedName name="p1ssb2" localSheetId="26">#REF!</definedName>
    <definedName name="p1ssb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4" hidden="1">#REF!</definedName>
    <definedName name="PD" localSheetId="32" hidden="1">#REF!</definedName>
    <definedName name="PD" hidden="1">#REF!</definedName>
    <definedName name="PDO" hidden="1">{"'Summary'!$A$1:$J$46"}</definedName>
    <definedName name="PDP">#REF!</definedName>
    <definedName name="PDS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op" hidden="1">#REF!</definedName>
    <definedName name="POPUH1IPO" hidden="1">{"PLANNING",#N/A,FALSE,"A"}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4">#REF!</definedName>
    <definedName name="ppp" localSheetId="32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>#REF!</definedName>
    <definedName name="PRICE">#REF!</definedName>
    <definedName name="PriceCode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2">'Final checking'!$A$1:$L$312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hidden="1">{#N/A,#N/A,FALSE,"Main"}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4">#N/A</definedName>
    <definedName name="qqq" localSheetId="32">#N/A</definedName>
    <definedName name="qqq">#N/A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cwbgl">#REF!</definedName>
    <definedName name="rcwbgl2">#REF!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">INDEX(#REF!,MATCH(#REF!,#REF!,0))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>#REF!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JS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29">#REF!</definedName>
    <definedName name="rmcaccp" localSheetId="26">#REF!</definedName>
    <definedName name="rmcaccp">#REF!</definedName>
    <definedName name="rmcecp" localSheetId="29">#REF!</definedName>
    <definedName name="rmcecp" localSheetId="26">#REF!</definedName>
    <definedName name="rmcecp">#REF!</definedName>
    <definedName name="rmcmcc.1" localSheetId="29">#REF!</definedName>
    <definedName name="rmcmcc.1" localSheetId="26">#REF!</definedName>
    <definedName name="rmcmcc.1">#REF!</definedName>
    <definedName name="rmcmcc.2" localSheetId="29">#REF!</definedName>
    <definedName name="rmcmcc.2" localSheetId="26">#REF!</definedName>
    <definedName name="rmcmcc.2">#REF!</definedName>
    <definedName name="rmcmcc.3" localSheetId="29">#REF!</definedName>
    <definedName name="rmcmcc.3" localSheetId="26">#REF!</definedName>
    <definedName name="rmcmcc.3">#REF!</definedName>
    <definedName name="rmcmltsb" localSheetId="29">#REF!</definedName>
    <definedName name="rmcmltsb" localSheetId="26">#REF!</definedName>
    <definedName name="rmcmltsb">#REF!</definedName>
    <definedName name="rmcmsb.ups" localSheetId="29">#REF!</definedName>
    <definedName name="rmcmsb.ups" localSheetId="26">#REF!</definedName>
    <definedName name="rmcmsb.ups">#REF!</definedName>
    <definedName name="rmcsmsb.1" localSheetId="29">#REF!</definedName>
    <definedName name="rmcsmsb.1" localSheetId="26">#REF!</definedName>
    <definedName name="rmcsmsb.1">#REF!</definedName>
    <definedName name="rmcsmsb.2" localSheetId="29">#REF!</definedName>
    <definedName name="rmcsmsb.2" localSheetId="26">#REF!</definedName>
    <definedName name="rmcsmsb.2">#REF!</definedName>
    <definedName name="rmcsmsb.3" localSheetId="29">#REF!</definedName>
    <definedName name="rmcsmsb.3" localSheetId="26">#REF!</definedName>
    <definedName name="rmcsmsb.3">#REF!</definedName>
    <definedName name="rmcsmsb.b" localSheetId="29">#REF!</definedName>
    <definedName name="rmcsmsb.b" localSheetId="26">#REF!</definedName>
    <definedName name="rmcsmsb.b">#REF!</definedName>
    <definedName name="rmcsmsb.g" localSheetId="29">#REF!</definedName>
    <definedName name="rmcsmsb.g" localSheetId="26">#REF!</definedName>
    <definedName name="rmcsmsb.g">#REF!</definedName>
    <definedName name="rmcsmsb.lab" localSheetId="29">#REF!</definedName>
    <definedName name="rmcsmsb.lab" localSheetId="26">#REF!</definedName>
    <definedName name="rmcsmsb.lab">#REF!</definedName>
    <definedName name="rmcsmsb.main" localSheetId="29">#REF!</definedName>
    <definedName name="rmcsmsb.main" localSheetId="26">#REF!</definedName>
    <definedName name="rmcsmsb.main">#REF!</definedName>
    <definedName name="rmcsmsb.t" localSheetId="29">#REF!</definedName>
    <definedName name="rmcsmsb.t" localSheetId="26">#REF!</definedName>
    <definedName name="rmcsmsb.t">#REF!</definedName>
    <definedName name="rmcsmsb.ups" localSheetId="29">#REF!</definedName>
    <definedName name="rmcsmsb.ups" localSheetId="26">#REF!</definedName>
    <definedName name="rmcsmsb.ups">#REF!</definedName>
    <definedName name="rmcup.1" localSheetId="29">#REF!</definedName>
    <definedName name="rmcup.1" localSheetId="26">#REF!</definedName>
    <definedName name="rmcup.1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>#REF!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4">#REF!</definedName>
    <definedName name="SA" localSheetId="32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hidden="1">{"form-D1",#N/A,FALSE,"FORM-D1";"form-D1_amt",#N/A,FALSE,"FORM-D1"}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>#REF!</definedName>
    <definedName name="sdfasf">#REF!</definedName>
    <definedName name="sdfd" hidden="1">{#N/A,#N/A,TRUE,"Projektierung";#N/A,#N/A,TRUE,"Grundgerät";#N/A,#N/A,TRUE,"Baugruppen"}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29">#REF!</definedName>
    <definedName name="smsb" localSheetId="26">#REF!</definedName>
    <definedName name="smsb">#REF!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D">#REF!</definedName>
    <definedName name="SSDFF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>#REF!</definedName>
    <definedName name="ssl">#REF!</definedName>
    <definedName name="Ssm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>#REF!</definedName>
    <definedName name="Subcontrac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4">#REF!</definedName>
    <definedName name="SUMM" localSheetId="32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hidden="1">{"'Sheet1'!$A$4386:$N$4591"}</definedName>
    <definedName name="SummaryNew" hidden="1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>#REF!</definedName>
    <definedName name="TAB" localSheetId="24">#REF!</definedName>
    <definedName name="TAB">#REF!</definedName>
    <definedName name="tabl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>#REF!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6">#REF!</definedName>
    <definedName name="TG">#REF!</definedName>
    <definedName name="TGS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>INDEX(#REF!,MATCH(#REF!,#REF!,0))</definedName>
    <definedName name="TJS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>INDEX(#REF!,MATCH(#REF!,#REF!,0))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ofFdn">#REF!</definedName>
    <definedName name="TypeofTower">#REF!</definedName>
    <definedName name="Typerate">#REF!</definedName>
    <definedName name="TYPICALARRAY">#REF!</definedName>
    <definedName name="tyr" hidden="1">{"FTS",#N/A,FALSE,"E"}</definedName>
    <definedName name="u" localSheetId="29">#REF!</definedName>
    <definedName name="u" localSheetId="26">#REF!</definedName>
    <definedName name="u" localSheetId="2">#REF!</definedName>
    <definedName name="u">#REF!</definedName>
    <definedName name="UA">INDEX(#REF!,MATCH(#REF!,#REF!,0))</definedName>
    <definedName name="UÀ1576">#REF!</definedName>
    <definedName name="UAS">INDEX(#REF!,MATCH(#REF!,#REF!,0))</definedName>
    <definedName name="UB">INDEX(#REF!,MATCH(#REF!,#REF!,0))</definedName>
    <definedName name="UBAI">#REF!</definedName>
    <definedName name="UBS">INDEX(#REF!,MATCH(#REF!,#REF!,0))</definedName>
    <definedName name="UC">INDEX(#REF!,MATCH(#REF!,#REF!,0))</definedName>
    <definedName name="UCS">INDEX(#REF!,MATCH(#REF!,#REF!,0))</definedName>
    <definedName name="UD">INDEX(#REF!,MATCH(#REF!,#REF!,0))</definedName>
    <definedName name="UDS">INDEX(#REF!,MATCH(#REF!,#REF!,0))</definedName>
    <definedName name="UE">INDEX(#REF!,MATCH(#REF!,#REF!,0))</definedName>
    <definedName name="ueber">#REF!</definedName>
    <definedName name="UES">INDEX(#REF!,MATCH(#REF!,#REF!,0))</definedName>
    <definedName name="UF">INDEX(#REF!,MATCH(#REF!,#REF!,0))</definedName>
    <definedName name="UFS">INDEX(#REF!,MATCH(#REF!,#REF!,0))</definedName>
    <definedName name="UG">INDEX(#REF!,MATCH(#REF!,#REF!,0))</definedName>
    <definedName name="ughhuj">#REF!</definedName>
    <definedName name="UGS">INDEX(#REF!,MATCH(#REF!,#REF!,0))</definedName>
    <definedName name="UH">INDEX(#REF!,MATCH(#REF!,#REF!,0))</definedName>
    <definedName name="UHS">INDEX(#REF!,MATCH(#REF!,#REF!,0))</definedName>
    <definedName name="UI" hidden="1">#REF!</definedName>
    <definedName name="uifsyi">#REF!</definedName>
    <definedName name="UIS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>#REF!</definedName>
    <definedName name="un">#REF!</definedName>
    <definedName name="UNION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>#REF!</definedName>
    <definedName name="USDproEUR">#REF!</definedName>
    <definedName name="usn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>#N/A</definedName>
    <definedName name="v">#REF!</definedName>
    <definedName name="v.K.Ramavaram">#N/A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>#REF!</definedName>
    <definedName name="VBS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27">#REF!</definedName>
    <definedName name="VD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hidden="1">{#N/A,#N/A,FALSE,"MODULE3"}</definedName>
    <definedName name="vinoth">#REF!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4">#REF!</definedName>
    <definedName name="Wc" localSheetId="32">#REF!</definedName>
    <definedName name="Wc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hidden="1">{"form-D1",#N/A,FALSE,"FORM-D1";"form-D1_amt",#N/A,FALSE,"FORM-D1"}</definedName>
    <definedName name="wewe">#REF!</definedName>
    <definedName name="WF">INDEX(#REF!,MATCH(#REF!,#REF!,0))</definedName>
    <definedName name="wfqhofoo" hidden="1">{"PLANT BREAKUP",#N/A,FALSE,"E"}</definedName>
    <definedName name="WFR">#REF!</definedName>
    <definedName name="WFS">INDEX(#REF!,MATCH(#REF!,#REF!,0))</definedName>
    <definedName name="Wg">#REF!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hidden="1">{"CASH FLOW",#N/A,FALSE,"A"}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hidden="1">{"FTS",#N/A,FALSE,"E"}</definedName>
    <definedName name="wrn.FTS._.PLANT._.BREAKUP." hidden="1">{"PLANT BREAKUP",#N/A,FALSE,"E"}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4">#REF!</definedName>
    <definedName name="x2x" localSheetId="32">#REF!</definedName>
    <definedName name="x2x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hidden="1">{"form-D1",#N/A,FALSE,"FORM-D1";"form-D1_amt",#N/A,FALSE,"FORM-D1"}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>#REF!</definedName>
    <definedName name="xxh03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9">#REF!</definedName>
    <definedName name="Yen" localSheetId="26">#REF!</definedName>
    <definedName name="Yen">#REF!</definedName>
    <definedName name="yes">#REF!</definedName>
    <definedName name="YF">INDEX(#REF!,MATCH(#REF!,#REF!,0))</definedName>
    <definedName name="YFS">INDEX(#REF!,MATCH(#REF!,#REF!,0))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4">#REF!</definedName>
    <definedName name="za" localSheetId="32">#REF!</definedName>
    <definedName name="za">#REF!</definedName>
    <definedName name="ZAA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>#REF!</definedName>
    <definedName name="Zgm">#REF!</definedName>
    <definedName name="ZGS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>#REF!</definedName>
    <definedName name="ZY___0">#REF!</definedName>
    <definedName name="ZY___13">#REF!</definedName>
    <definedName name="zz" localSheetId="4">#REF!</definedName>
    <definedName name="zz" localSheetId="32">#REF!</definedName>
    <definedName name="zz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6" i="45" l="1"/>
  <c r="I53" i="46"/>
  <c r="E56" i="46"/>
  <c r="J40" i="43"/>
  <c r="J39" i="43"/>
  <c r="J38" i="43"/>
  <c r="R72" i="97" l="1"/>
  <c r="R74" i="97" s="1"/>
  <c r="E295" i="45" l="1"/>
  <c r="E294" i="45"/>
  <c r="E293" i="45"/>
  <c r="E292" i="45"/>
  <c r="E291" i="45"/>
  <c r="H219" i="50"/>
  <c r="H218" i="50"/>
  <c r="A222" i="50"/>
  <c r="C222" i="50"/>
  <c r="D18" i="99"/>
  <c r="D17" i="99"/>
  <c r="A221" i="50"/>
  <c r="A220" i="50"/>
  <c r="C221" i="50"/>
  <c r="C220" i="50"/>
  <c r="A312" i="100"/>
  <c r="A311" i="100"/>
  <c r="A310" i="100"/>
  <c r="A309" i="100"/>
  <c r="A308" i="100"/>
  <c r="A307" i="100"/>
  <c r="A306" i="100"/>
  <c r="A305" i="100"/>
  <c r="A304" i="100"/>
  <c r="A303" i="100"/>
  <c r="A302" i="100"/>
  <c r="A301" i="100"/>
  <c r="A300" i="100"/>
  <c r="A299" i="100"/>
  <c r="A298" i="100"/>
  <c r="A297" i="100"/>
  <c r="A296" i="100"/>
  <c r="A295" i="100"/>
  <c r="A294" i="100"/>
  <c r="A293" i="100"/>
  <c r="A292" i="100"/>
  <c r="A291" i="100"/>
  <c r="A290" i="100"/>
  <c r="A289" i="100"/>
  <c r="A288" i="100"/>
  <c r="A287" i="100"/>
  <c r="A286" i="100"/>
  <c r="A285" i="100"/>
  <c r="A284" i="100"/>
  <c r="A283" i="100"/>
  <c r="A282" i="100"/>
  <c r="A281" i="100"/>
  <c r="A280" i="100"/>
  <c r="A279" i="100"/>
  <c r="A278" i="100"/>
  <c r="A277" i="100"/>
  <c r="A276" i="100"/>
  <c r="A275" i="100"/>
  <c r="A274" i="100"/>
  <c r="A273" i="100"/>
  <c r="A272" i="100"/>
  <c r="A271" i="100"/>
  <c r="A270" i="100"/>
  <c r="A269" i="100"/>
  <c r="A268" i="100"/>
  <c r="A267" i="100"/>
  <c r="A266" i="100"/>
  <c r="A265" i="100"/>
  <c r="A264" i="100"/>
  <c r="A263" i="100"/>
  <c r="A262" i="100"/>
  <c r="A261" i="100"/>
  <c r="A260" i="100"/>
  <c r="A259" i="100"/>
  <c r="A258" i="100"/>
  <c r="A257" i="100"/>
  <c r="A256" i="100"/>
  <c r="A255" i="100"/>
  <c r="A254" i="100"/>
  <c r="A253" i="100"/>
  <c r="A252" i="100"/>
  <c r="A251" i="100"/>
  <c r="A250" i="100"/>
  <c r="A249" i="100"/>
  <c r="A248" i="100"/>
  <c r="A247" i="100"/>
  <c r="A246" i="100"/>
  <c r="A245" i="100"/>
  <c r="A244" i="100"/>
  <c r="A243" i="100"/>
  <c r="A242" i="100"/>
  <c r="A241" i="100"/>
  <c r="A240" i="100"/>
  <c r="A239" i="100"/>
  <c r="A238" i="100"/>
  <c r="A237" i="100"/>
  <c r="A236" i="100"/>
  <c r="A235" i="100"/>
  <c r="A234" i="100"/>
  <c r="A233" i="100"/>
  <c r="A232" i="100"/>
  <c r="A231" i="100"/>
  <c r="A230" i="100"/>
  <c r="A229" i="100"/>
  <c r="A228" i="100"/>
  <c r="A227" i="100"/>
  <c r="A226" i="100"/>
  <c r="A225" i="100"/>
  <c r="A224" i="100"/>
  <c r="A223" i="100"/>
  <c r="A222" i="100"/>
  <c r="A221" i="100"/>
  <c r="A220" i="100"/>
  <c r="A219" i="100"/>
  <c r="A218" i="100"/>
  <c r="A217" i="100"/>
  <c r="A216" i="100"/>
  <c r="A215" i="100"/>
  <c r="A214" i="100"/>
  <c r="A213" i="100"/>
  <c r="A212" i="100"/>
  <c r="A211" i="100"/>
  <c r="A210" i="100"/>
  <c r="A209" i="100"/>
  <c r="A208" i="100"/>
  <c r="A207" i="100"/>
  <c r="A206" i="100"/>
  <c r="A205" i="100"/>
  <c r="A204" i="100"/>
  <c r="A203" i="100"/>
  <c r="A202" i="100"/>
  <c r="A201" i="100"/>
  <c r="A200" i="100"/>
  <c r="A199" i="100"/>
  <c r="A198" i="100"/>
  <c r="A197" i="100"/>
  <c r="A196" i="100"/>
  <c r="A195" i="100"/>
  <c r="A194" i="100"/>
  <c r="A193" i="100"/>
  <c r="A192" i="100"/>
  <c r="A191" i="100"/>
  <c r="A190" i="100"/>
  <c r="A189" i="100"/>
  <c r="A188" i="100"/>
  <c r="A187" i="100"/>
  <c r="A186" i="100"/>
  <c r="A185" i="100"/>
  <c r="A184" i="100"/>
  <c r="A183" i="100"/>
  <c r="A182" i="100"/>
  <c r="A181" i="100"/>
  <c r="A180" i="100"/>
  <c r="A179" i="100"/>
  <c r="A178" i="100"/>
  <c r="A177" i="100"/>
  <c r="A176" i="100"/>
  <c r="A175" i="100"/>
  <c r="A174" i="100"/>
  <c r="A173" i="100"/>
  <c r="A172" i="100"/>
  <c r="A171" i="100"/>
  <c r="A170" i="100"/>
  <c r="A169" i="100"/>
  <c r="A168" i="100"/>
  <c r="A167" i="100"/>
  <c r="A166" i="100"/>
  <c r="A165" i="100"/>
  <c r="A164" i="100"/>
  <c r="A163" i="100"/>
  <c r="A162" i="100"/>
  <c r="A161" i="100"/>
  <c r="A160" i="100"/>
  <c r="A159" i="100"/>
  <c r="A158" i="100"/>
  <c r="A157" i="100"/>
  <c r="A156" i="100"/>
  <c r="A155" i="100"/>
  <c r="A154" i="100"/>
  <c r="A153" i="100"/>
  <c r="A152" i="100"/>
  <c r="A151" i="100"/>
  <c r="A150" i="100"/>
  <c r="A149" i="100"/>
  <c r="A148" i="100"/>
  <c r="A147" i="100"/>
  <c r="A146" i="100"/>
  <c r="A145" i="100"/>
  <c r="A144" i="100"/>
  <c r="A143" i="100"/>
  <c r="A142" i="100"/>
  <c r="A141" i="100"/>
  <c r="A140" i="100"/>
  <c r="A139" i="100"/>
  <c r="A138" i="100"/>
  <c r="A137" i="100"/>
  <c r="A136" i="100"/>
  <c r="A135" i="100"/>
  <c r="A134" i="100"/>
  <c r="A133" i="100"/>
  <c r="A132" i="100"/>
  <c r="A131" i="100"/>
  <c r="A130" i="100"/>
  <c r="A129" i="100"/>
  <c r="A128" i="100"/>
  <c r="A127" i="100"/>
  <c r="A126" i="100"/>
  <c r="A125" i="100"/>
  <c r="A124" i="100"/>
  <c r="A123" i="100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K4" i="100"/>
  <c r="K3" i="100" s="1"/>
  <c r="J4" i="100"/>
  <c r="J3" i="100" s="1"/>
  <c r="I4" i="100"/>
  <c r="I3" i="100" s="1"/>
  <c r="M2" i="100" s="1"/>
  <c r="H4" i="100"/>
  <c r="H3" i="100" s="1"/>
  <c r="G4" i="100"/>
  <c r="G3" i="100" s="1"/>
  <c r="F4" i="100"/>
  <c r="F3" i="100" s="1"/>
  <c r="E290" i="45"/>
  <c r="K25" i="48" l="1"/>
  <c r="H17" i="26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1" i="46"/>
  <c r="I49" i="46"/>
  <c r="J49" i="46" s="1"/>
  <c r="E13" i="26"/>
  <c r="E17" i="26"/>
  <c r="E18" i="26"/>
  <c r="E19" i="26"/>
  <c r="E15" i="26"/>
  <c r="E14" i="26"/>
  <c r="E12" i="26"/>
  <c r="A185" i="96" l="1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R49" i="46" l="1"/>
  <c r="R50" i="46"/>
  <c r="D16" i="99"/>
  <c r="F24" i="48"/>
  <c r="E53" i="46" l="1"/>
  <c r="J23" i="48"/>
  <c r="K23" i="48" s="1"/>
  <c r="D13" i="99" l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79" i="45"/>
  <c r="F280" i="45" s="1"/>
  <c r="G280" i="45" s="1"/>
  <c r="F281" i="45" s="1"/>
  <c r="G281" i="45" s="1"/>
  <c r="F282" i="45" s="1"/>
  <c r="G282" i="45" s="1"/>
  <c r="F283" i="45" s="1"/>
  <c r="G283" i="45" s="1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5" i="45"/>
  <c r="B276" i="45" s="1"/>
  <c r="B277" i="45" s="1"/>
  <c r="B278" i="45" s="1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E31" i="46" l="1"/>
  <c r="E35" i="46"/>
  <c r="R35" i="46" s="1"/>
  <c r="R31" i="46" l="1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F49" i="46" s="1"/>
  <c r="F50" i="46" s="1"/>
  <c r="F51" i="46" s="1"/>
  <c r="F52" i="46" s="1"/>
  <c r="F53" i="46" s="1"/>
  <c r="F54" i="46" s="1"/>
  <c r="F55" i="46" s="1"/>
  <c r="F56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tc={96A7BEC9-9262-4C26-95DC-E540688FE700}</author>
  </authors>
  <commentList>
    <comment ref="D105" authorId="0" shapeId="0" xr:uid="{96A7BEC9-9262-4C26-95DC-E540688F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<sst xmlns="http://schemas.openxmlformats.org/spreadsheetml/2006/main" count="24864" uniqueCount="1896">
  <si>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</si>
  <si>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</si>
  <si>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</si>
  <si>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</si>
  <si>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</si>
  <si>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</si>
  <si>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</si>
  <si>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</si>
  <si>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</si>
  <si>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</si>
  <si>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</si>
  <si>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</si>
  <si>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</si>
  <si>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</si>
  <si>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</si>
  <si>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</si>
  <si>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</si>
  <si>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</si>
  <si>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</si>
  <si>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</si>
  <si>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</si>
  <si>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</si>
  <si>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</si>
  <si>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</si>
  <si>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</si>
  <si>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</si>
  <si>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</si>
  <si>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</si>
  <si>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</si>
  <si>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</si>
  <si>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</si>
  <si>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</si>
  <si>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</si>
  <si>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</si>
  <si>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</si>
  <si>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</si>
  <si>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</si>
  <si>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</si>
  <si>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</si>
  <si>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</si>
  <si>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</si>
  <si>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</si>
  <si>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</si>
  <si>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</si>
  <si>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</si>
  <si>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</si>
  <si>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</si>
  <si>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</si>
  <si>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</si>
  <si>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</si>
  <si>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</si>
  <si>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</si>
  <si>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</si>
  <si>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</si>
  <si>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</si>
  <si>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</si>
  <si>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</si>
  <si>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</si>
  <si>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</si>
  <si>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</si>
  <si>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</si>
  <si>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</si>
  <si>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</si>
  <si>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</si>
  <si>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</si>
  <si>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</si>
  <si>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</si>
  <si>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</si>
  <si>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</si>
  <si>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</si>
  <si>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</si>
  <si>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</si>
  <si>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</si>
  <si>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</si>
  <si>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</si>
  <si>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</si>
  <si>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</si>
  <si>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</si>
  <si>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</si>
  <si>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</si>
  <si>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</si>
  <si>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</si>
  <si>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</si>
  <si>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</si>
  <si>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</si>
  <si>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</si>
  <si>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</si>
  <si>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</si>
  <si>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</si>
  <si>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</si>
  <si>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</si>
  <si>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</si>
  <si>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</si>
  <si>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</si>
  <si>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</si>
  <si>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</si>
  <si>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</si>
  <si>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</si>
  <si>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</si>
  <si>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</si>
  <si>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</si>
  <si>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</si>
  <si>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</si>
  <si>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</si>
  <si>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</si>
  <si>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</si>
  <si>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</si>
  <si>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</si>
  <si>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</si>
  <si>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</si>
  <si>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</si>
  <si>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</si>
  <si>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</si>
  <si>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</si>
  <si>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</si>
  <si>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</si>
  <si>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</si>
  <si>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</si>
  <si>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</si>
  <si>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</si>
  <si>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</si>
  <si>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</si>
  <si>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</si>
  <si>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</si>
  <si>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</si>
  <si>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</si>
  <si>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</si>
  <si>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</si>
  <si>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</si>
  <si>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</si>
  <si>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</si>
  <si>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</si>
  <si>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</si>
  <si>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</si>
  <si>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</si>
  <si>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</si>
  <si>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</si>
  <si>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</si>
  <si>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</si>
  <si>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</si>
  <si>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</si>
  <si>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</si>
  <si>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</si>
  <si>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</si>
  <si>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</si>
  <si>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</si>
  <si>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</si>
  <si>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</si>
  <si>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</si>
  <si>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</si>
  <si>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</si>
  <si>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</si>
  <si>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</si>
  <si>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</si>
  <si>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</si>
  <si>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</si>
  <si>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</si>
  <si>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</si>
  <si>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</si>
  <si>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</si>
  <si>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</si>
  <si>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</si>
  <si>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</si>
  <si>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</si>
  <si>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</si>
  <si>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</si>
  <si>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</si>
  <si>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</si>
  <si>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</si>
  <si>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</si>
  <si>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</si>
  <si>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</si>
  <si>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</si>
  <si>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</si>
  <si>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</si>
  <si>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</si>
  <si>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</si>
  <si>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</si>
  <si>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</si>
  <si>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</si>
  <si>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</si>
  <si>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</si>
  <si>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</si>
  <si>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</si>
  <si>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</si>
  <si>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</si>
  <si>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</si>
  <si>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</si>
  <si>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</si>
  <si>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</si>
  <si>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</si>
  <si>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</si>
  <si>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</si>
  <si>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</si>
  <si>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</si>
  <si>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</si>
  <si>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</si>
  <si>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</si>
  <si>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</si>
  <si>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</si>
  <si>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</si>
  <si>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</si>
  <si>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</si>
  <si>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</si>
  <si>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</si>
  <si>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</si>
  <si>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</si>
  <si>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</si>
  <si>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</si>
  <si>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</si>
  <si>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</si>
  <si>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</si>
  <si>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</si>
  <si>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</si>
  <si>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</si>
  <si>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</si>
  <si>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</si>
  <si>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</si>
  <si>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</si>
  <si>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</si>
  <si>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</si>
  <si>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</si>
  <si>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</si>
  <si>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</si>
  <si>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</si>
  <si>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</si>
  <si>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</si>
  <si>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</si>
  <si>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</si>
  <si>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</si>
  <si>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</si>
  <si>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</si>
  <si>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</si>
  <si>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</si>
  <si>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</si>
  <si>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</si>
  <si>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</si>
  <si>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</si>
  <si>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</si>
  <si>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</si>
  <si>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</si>
  <si>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</si>
  <si>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</si>
  <si>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</si>
  <si>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</si>
  <si>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</si>
  <si>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</si>
  <si>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</si>
  <si>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</si>
  <si>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</si>
  <si>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</si>
  <si>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</si>
  <si>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</si>
  <si>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</si>
  <si>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</si>
  <si>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</si>
  <si>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</si>
  <si>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</si>
  <si>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</si>
  <si>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</si>
  <si>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</si>
  <si>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</si>
  <si>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</si>
  <si>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</si>
  <si>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</si>
  <si>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</si>
  <si>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</si>
  <si>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</si>
  <si>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</si>
  <si>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</si>
  <si>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</si>
  <si>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</si>
  <si>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</si>
  <si>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</si>
  <si>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</si>
  <si>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</si>
  <si>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</si>
  <si>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</si>
  <si>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</si>
  <si>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</si>
  <si>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</si>
  <si>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</si>
  <si>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</si>
  <si>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</si>
  <si>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</si>
  <si>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</si>
  <si>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</si>
  <si>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</si>
  <si>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</si>
  <si>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</si>
  <si>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</si>
  <si>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</si>
  <si>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</si>
  <si>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</si>
  <si>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</si>
  <si>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</si>
  <si>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</si>
  <si>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</si>
  <si>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</si>
  <si>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</si>
  <si>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</si>
  <si>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</si>
  <si>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</si>
  <si>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</si>
  <si>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</si>
  <si>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</si>
  <si>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</si>
  <si>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</si>
  <si>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</si>
  <si>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</si>
  <si>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</si>
  <si>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</si>
  <si>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</si>
  <si>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</si>
  <si>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</si>
  <si>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</si>
  <si>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</si>
  <si>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</si>
  <si>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</si>
  <si>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</si>
  <si>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</si>
  <si>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</si>
  <si>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</si>
  <si>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</si>
  <si>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</si>
  <si>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</si>
  <si>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</si>
  <si>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</si>
  <si>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</si>
  <si>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</si>
  <si>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</si>
  <si>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</si>
  <si>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</si>
  <si>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</si>
  <si>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</si>
  <si>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</si>
  <si>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</si>
  <si>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</si>
  <si>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</si>
  <si>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</si>
  <si>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</si>
  <si>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</si>
  <si>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</si>
  <si>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</si>
  <si>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</si>
  <si>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</si>
  <si>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</si>
  <si>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</si>
  <si>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</si>
  <si>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</si>
  <si>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</si>
  <si>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</si>
  <si>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</si>
  <si>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</si>
  <si>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</si>
  <si>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</si>
  <si>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</si>
  <si>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</si>
  <si>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</si>
  <si>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</si>
  <si>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</si>
  <si>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</si>
  <si>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</si>
  <si>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</si>
  <si>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</si>
  <si>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</si>
  <si>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</si>
  <si>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</si>
  <si>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</si>
  <si>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</si>
  <si>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</si>
  <si>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</si>
  <si>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</si>
  <si>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</si>
  <si>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</si>
  <si>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</si>
  <si>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</si>
  <si>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</si>
  <si>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</si>
  <si>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</si>
  <si>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</si>
  <si>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</si>
  <si>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</si>
  <si>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</si>
  <si>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</si>
  <si>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</si>
  <si>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</si>
  <si>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</si>
  <si>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</si>
  <si>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</si>
  <si>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</si>
  <si>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</si>
  <si>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</si>
  <si>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</si>
  <si>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</si>
  <si>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</si>
  <si>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</si>
  <si>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</si>
  <si>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</si>
  <si>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</si>
  <si>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</si>
  <si>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</si>
  <si>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</si>
  <si>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</si>
  <si>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</si>
  <si>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</si>
  <si>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</si>
  <si>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</si>
  <si>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</si>
  <si>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</si>
  <si>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</si>
  <si>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</si>
  <si>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</si>
  <si>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</si>
  <si>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</si>
  <si>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</si>
  <si>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</si>
  <si>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</si>
  <si>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</si>
  <si>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</si>
  <si>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</si>
  <si>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</si>
  <si>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</si>
  <si>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</si>
  <si>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</si>
  <si>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</si>
  <si>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</si>
  <si>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</si>
  <si>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</si>
  <si>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</si>
  <si>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</si>
  <si>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</si>
  <si>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</si>
  <si>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</si>
  <si>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</si>
  <si>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</si>
  <si>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</si>
  <si>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</si>
  <si>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</si>
  <si>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</si>
  <si>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</si>
  <si>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</si>
  <si>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</si>
  <si>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</si>
  <si>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</si>
  <si>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</si>
  <si>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</si>
  <si>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</si>
  <si>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</si>
  <si>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</si>
  <si>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</si>
  <si>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</si>
  <si>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</si>
  <si>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</si>
  <si>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</si>
  <si>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</si>
  <si>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</si>
  <si>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</si>
  <si>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</si>
  <si>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</si>
  <si>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</si>
  <si>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</si>
  <si>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</si>
  <si>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</si>
  <si>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</si>
  <si>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</si>
  <si>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</si>
  <si>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</si>
  <si>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</si>
  <si>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</si>
  <si>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</si>
  <si>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</si>
  <si>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</si>
  <si>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</si>
  <si>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</si>
  <si>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</si>
  <si>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</si>
  <si>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</si>
  <si>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</si>
  <si>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</si>
  <si>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</si>
  <si>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</si>
  <si>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</si>
  <si>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</si>
  <si>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</si>
  <si>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</si>
  <si>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</si>
  <si>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</si>
  <si>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</si>
  <si>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</si>
  <si>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</si>
  <si>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</si>
  <si>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</si>
  <si>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</si>
  <si>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</si>
  <si>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</si>
  <si>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</si>
  <si>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</si>
  <si>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</si>
  <si>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</si>
  <si>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</si>
  <si>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</si>
  <si>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</si>
  <si>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</si>
  <si>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</si>
  <si>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</si>
  <si>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</si>
  <si>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</si>
  <si>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</si>
  <si>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</si>
  <si>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</si>
  <si>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</si>
  <si>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</si>
  <si>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</si>
  <si>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</si>
  <si>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</si>
  <si>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</si>
  <si>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</si>
  <si>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</si>
  <si>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</si>
  <si>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</si>
  <si>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</si>
  <si>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</si>
  <si>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</si>
  <si>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</si>
  <si>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</si>
  <si>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</si>
  <si>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</si>
  <si>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</si>
  <si>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</si>
  <si>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</si>
  <si>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</si>
  <si>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</si>
  <si>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</si>
  <si>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</si>
  <si>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</si>
  <si>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</si>
  <si>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</si>
  <si>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</si>
  <si>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</si>
  <si>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</si>
  <si>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</si>
  <si>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</si>
  <si>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</si>
  <si>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</si>
  <si>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</si>
  <si>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</si>
  <si>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</si>
  <si>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</si>
  <si>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</si>
  <si>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</si>
  <si>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</si>
  <si>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</si>
  <si>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</si>
  <si>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</si>
  <si>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</si>
  <si>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</si>
  <si>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</si>
  <si>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</si>
  <si>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</si>
  <si>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</si>
  <si>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</si>
  <si>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</si>
  <si>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</si>
  <si>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</si>
  <si>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</si>
  <si>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</si>
  <si>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</si>
  <si>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</si>
  <si>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</si>
  <si>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</si>
  <si>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</si>
  <si>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</si>
  <si>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</si>
  <si>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</si>
  <si>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</si>
  <si>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</si>
  <si>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</si>
  <si>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</si>
  <si>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</si>
  <si>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</si>
  <si>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</si>
  <si>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</si>
  <si>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</si>
  <si>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</si>
  <si>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</si>
  <si>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</si>
  <si>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</si>
  <si>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</si>
  <si>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</si>
  <si>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</si>
  <si>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</si>
  <si>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</si>
  <si>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</si>
  <si>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</si>
  <si>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</si>
  <si>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</si>
  <si>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</si>
  <si>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</si>
  <si>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</si>
  <si>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</si>
  <si>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</si>
  <si>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</si>
  <si>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</si>
  <si>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</si>
  <si>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</si>
  <si>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</si>
  <si>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</si>
  <si>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</si>
  <si>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</si>
  <si>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</si>
  <si>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</si>
  <si>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</si>
  <si>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</si>
  <si>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</si>
  <si>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</si>
  <si>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</si>
  <si>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</si>
  <si>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</si>
  <si>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</si>
  <si>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</si>
  <si>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</si>
  <si>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</si>
  <si>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</si>
  <si>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</si>
  <si>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</si>
  <si>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</si>
  <si>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</si>
  <si>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</si>
  <si>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</si>
  <si>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</si>
  <si>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</si>
  <si>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</si>
  <si>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</si>
  <si>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</si>
  <si>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</si>
  <si>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</si>
  <si>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</si>
  <si>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</si>
  <si>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</si>
  <si>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</si>
  <si>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</si>
  <si>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</si>
  <si>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</si>
  <si>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</si>
  <si>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</si>
  <si>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</si>
  <si>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</si>
  <si>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</si>
  <si>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</si>
  <si>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</si>
  <si>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</si>
  <si>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</si>
  <si>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</si>
  <si>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</si>
  <si>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</si>
  <si>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</si>
  <si>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</si>
  <si>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</si>
  <si>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</si>
  <si>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</si>
  <si>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</si>
  <si>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</si>
  <si>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</si>
  <si>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</si>
  <si>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</si>
  <si>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</si>
  <si>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</si>
  <si>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</si>
  <si>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</si>
  <si>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</si>
  <si>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</si>
  <si>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</si>
  <si>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</si>
  <si>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</si>
  <si>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</si>
  <si>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</si>
  <si>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</si>
  <si>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</si>
  <si>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</si>
  <si>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</si>
  <si>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</si>
  <si>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</si>
  <si>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</si>
  <si>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</si>
  <si>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</si>
  <si>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</si>
  <si>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</si>
  <si>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</si>
  <si>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</si>
  <si>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</si>
  <si>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</si>
  <si>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</si>
  <si>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</si>
  <si>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</si>
  <si>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</si>
  <si>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</si>
  <si>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</si>
  <si>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</si>
  <si>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</si>
  <si>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</si>
  <si>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</si>
  <si>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</si>
  <si>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</si>
  <si>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</si>
  <si>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</si>
  <si>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</si>
  <si>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</si>
  <si>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</si>
  <si>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</si>
  <si>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</si>
  <si>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</si>
  <si>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</si>
  <si>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</si>
  <si>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</si>
  <si>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</si>
  <si>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</si>
  <si>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</si>
  <si>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</si>
  <si>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</si>
  <si>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</si>
  <si>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</si>
  <si>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</si>
  <si>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</si>
  <si>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</si>
  <si>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</si>
  <si>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</si>
  <si>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</si>
  <si>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</si>
  <si>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</si>
  <si>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</si>
  <si>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</si>
  <si>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</si>
  <si>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</si>
  <si>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</si>
  <si>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</si>
  <si>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</si>
  <si>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</si>
  <si>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</si>
  <si>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</si>
  <si>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</si>
  <si>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</si>
  <si>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</si>
  <si>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</si>
  <si>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</si>
  <si>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</si>
  <si>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</si>
  <si>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</si>
  <si>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</si>
  <si>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</si>
  <si>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</si>
  <si>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</si>
  <si>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</si>
  <si>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</si>
  <si>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</si>
  <si>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</si>
  <si>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</si>
  <si>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</si>
  <si>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</si>
  <si>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</si>
  <si>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</si>
  <si>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</si>
  <si>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</si>
  <si>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</si>
  <si>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</si>
  <si>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</si>
  <si>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</si>
  <si>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</si>
  <si>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</si>
  <si>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</si>
  <si>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</si>
  <si>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</si>
  <si>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</si>
  <si>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</si>
  <si>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</si>
  <si>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</si>
  <si>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</si>
  <si>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</si>
  <si>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</si>
  <si>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</si>
  <si>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</si>
  <si>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</si>
  <si>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</si>
  <si>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</si>
  <si>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</si>
  <si>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</si>
  <si>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</si>
  <si>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</si>
  <si>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</si>
  <si>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</si>
  <si>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</si>
  <si>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</si>
  <si>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</si>
  <si>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</si>
  <si>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</si>
  <si>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</si>
  <si>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</si>
  <si>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</si>
  <si>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</si>
  <si>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</si>
  <si>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</si>
  <si>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</si>
  <si>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</si>
  <si>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</si>
  <si>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</si>
  <si>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</si>
  <si>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</si>
  <si>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</si>
  <si>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</si>
  <si>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</si>
  <si>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</si>
  <si>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</si>
  <si>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</si>
  <si>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</si>
  <si>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</si>
  <si>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</si>
  <si>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</si>
  <si>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</si>
  <si>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</si>
  <si>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</si>
  <si>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</si>
  <si>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</si>
  <si>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</si>
  <si>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</si>
  <si>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</si>
  <si>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</si>
  <si>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</si>
  <si>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</si>
  <si>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</si>
  <si>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</si>
  <si>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</si>
  <si>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</si>
  <si>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</si>
  <si>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</si>
  <si>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</si>
  <si>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</si>
  <si>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</si>
  <si>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</si>
  <si>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</si>
  <si>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</si>
  <si>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</si>
  <si>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</si>
  <si>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</si>
  <si>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</si>
  <si>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</si>
  <si>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</si>
  <si>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</si>
  <si>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</si>
  <si>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</si>
  <si>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</si>
  <si>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</si>
  <si>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</si>
  <si>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</si>
  <si>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</si>
  <si>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</si>
  <si>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</si>
  <si>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</si>
  <si>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</si>
  <si>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</si>
  <si>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</si>
  <si>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</si>
  <si>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</si>
  <si>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</si>
  <si>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</si>
  <si>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</si>
  <si>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</si>
  <si>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</si>
  <si>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</si>
  <si>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</si>
  <si>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</si>
  <si>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</si>
  <si>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</si>
  <si>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</si>
  <si>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</si>
  <si>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</si>
  <si>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</si>
  <si>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</si>
  <si>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</si>
  <si>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</si>
  <si>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</si>
  <si>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</si>
  <si>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</si>
  <si>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</si>
  <si>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</si>
  <si>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</si>
  <si>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</si>
  <si>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</si>
  <si>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</si>
  <si>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</si>
  <si>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</si>
  <si>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</si>
  <si>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</si>
  <si>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</si>
  <si>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</si>
  <si>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</si>
  <si>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</si>
  <si>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</si>
  <si>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</si>
  <si>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</si>
  <si>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</si>
  <si>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</si>
  <si>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</si>
  <si>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</si>
  <si>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</si>
  <si>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</si>
  <si>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</si>
  <si>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</si>
  <si>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</si>
  <si>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</si>
  <si>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</si>
  <si>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</si>
  <si>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</si>
  <si>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</si>
  <si>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</si>
  <si>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</si>
  <si>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</si>
  <si>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</si>
  <si>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</si>
  <si>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</si>
  <si>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</si>
  <si>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</si>
  <si>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</si>
  <si>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</si>
  <si>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</si>
  <si>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</si>
  <si>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</si>
  <si>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</si>
  <si>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</si>
  <si>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</si>
  <si>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</si>
  <si>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</si>
  <si>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</si>
  <si>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</si>
  <si>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</si>
  <si>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</si>
  <si>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</si>
  <si>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</si>
  <si>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</si>
  <si>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</si>
  <si>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</si>
  <si>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</si>
  <si>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</si>
  <si>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</si>
  <si>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</si>
  <si>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</si>
  <si>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</si>
  <si>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</si>
  <si>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</si>
  <si>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</si>
  <si>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</si>
  <si>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</si>
  <si>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</si>
  <si>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</si>
  <si>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</si>
  <si>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</si>
  <si>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</si>
  <si>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</si>
  <si>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</si>
  <si>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</si>
  <si>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</si>
  <si>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</si>
  <si>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</si>
  <si>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</si>
  <si>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</si>
  <si>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</si>
  <si>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</si>
  <si>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</si>
  <si>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</si>
  <si>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</si>
  <si>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</si>
  <si>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</si>
  <si>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</si>
  <si>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</si>
  <si>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</si>
  <si>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</si>
  <si>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</si>
  <si>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</si>
  <si>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</si>
  <si>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</si>
  <si>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</si>
  <si>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</si>
  <si>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</si>
  <si>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</si>
  <si>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</si>
  <si>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</si>
  <si>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</si>
  <si>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</si>
  <si>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</si>
  <si>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</si>
  <si>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</si>
  <si>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</si>
  <si>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</si>
  <si>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</si>
  <si>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</si>
  <si>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</si>
  <si>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</si>
  <si>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</si>
  <si>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</si>
  <si>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</si>
  <si>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</si>
  <si>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</si>
  <si>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</si>
  <si>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</si>
  <si>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</si>
  <si>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</si>
  <si>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</si>
  <si>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</si>
  <si>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</si>
  <si>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</si>
  <si>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</si>
  <si>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</si>
  <si>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</si>
  <si>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</si>
  <si>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</si>
  <si>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</si>
  <si>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</si>
  <si>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</si>
  <si>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</si>
  <si>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</si>
  <si>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</si>
  <si>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</si>
  <si>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</si>
  <si>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</si>
  <si>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</si>
  <si>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</si>
  <si>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</si>
  <si>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</si>
  <si>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</si>
  <si>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</si>
  <si>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</si>
  <si>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</si>
  <si>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</si>
  <si>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</si>
  <si>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</si>
  <si>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</si>
  <si>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</si>
  <si>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</si>
  <si>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</si>
  <si>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</si>
  <si>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</si>
  <si>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</si>
  <si>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</si>
  <si>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</si>
  <si>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</si>
  <si>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</si>
  <si>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</si>
  <si>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</si>
  <si>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</si>
  <si>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</si>
  <si>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</si>
  <si>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</si>
  <si>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</si>
  <si>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</si>
  <si>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</si>
  <si>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</si>
  <si>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</si>
  <si>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</si>
  <si>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</si>
  <si>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</si>
  <si>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</si>
  <si>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</si>
  <si>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</si>
  <si>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</si>
  <si>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</si>
  <si>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</si>
  <si>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</si>
  <si>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</si>
  <si>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</si>
  <si>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</si>
  <si>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</si>
  <si>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</si>
  <si>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</si>
  <si>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</si>
  <si>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</si>
  <si>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</si>
  <si>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</si>
  <si>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</si>
  <si>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</si>
  <si>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</si>
  <si>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</si>
  <si>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</si>
  <si>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</si>
  <si>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</si>
  <si>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</si>
  <si>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</si>
  <si>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</si>
  <si>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</si>
  <si>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</si>
  <si>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</si>
  <si>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</si>
  <si>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</si>
  <si>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</si>
  <si>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</si>
  <si>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</si>
  <si>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</si>
  <si>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</si>
  <si>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</si>
  <si>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</si>
  <si>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</si>
  <si>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</si>
  <si>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</si>
  <si>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</si>
  <si>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</si>
  <si>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</si>
  <si>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</si>
  <si>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</si>
  <si>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</si>
  <si>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</si>
  <si>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</si>
  <si>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</si>
  <si>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</si>
  <si>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</si>
  <si>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</si>
  <si>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</si>
  <si>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</si>
  <si>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</si>
  <si>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</si>
  <si>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</si>
  <si>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</si>
  <si>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</si>
  <si>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</si>
  <si>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</si>
  <si>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</si>
  <si>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</si>
  <si>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</si>
  <si>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</si>
  <si>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</si>
  <si>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</si>
  <si>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</si>
  <si>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</si>
  <si>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</si>
  <si>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</si>
  <si>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</si>
  <si>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</si>
  <si>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</si>
  <si>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</si>
  <si>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</si>
  <si>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</si>
  <si>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</si>
  <si>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</si>
  <si>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</si>
  <si>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</si>
  <si>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</si>
  <si>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</si>
  <si>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</si>
  <si>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</si>
  <si>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</si>
  <si>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</si>
  <si>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</si>
  <si>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</si>
  <si>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</si>
  <si>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</si>
  <si>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</si>
  <si>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</si>
  <si>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</si>
  <si>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</si>
  <si>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</si>
  <si>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</si>
  <si>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</si>
  <si>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</si>
  <si>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</si>
  <si>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</si>
  <si>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</si>
  <si>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</si>
  <si>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</si>
  <si>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</si>
  <si>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</si>
  <si>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</si>
  <si>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</si>
  <si>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</si>
  <si>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</si>
  <si>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</si>
  <si>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</si>
  <si>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</si>
  <si>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</si>
  <si>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</si>
  <si>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</si>
  <si>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</si>
  <si>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</si>
  <si>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</si>
  <si>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</si>
  <si>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</si>
  <si>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</si>
  <si>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</si>
  <si>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</si>
  <si>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</si>
  <si>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</si>
  <si>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</si>
  <si>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</si>
  <si>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</si>
  <si>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</si>
  <si>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</si>
  <si>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</si>
  <si>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</si>
  <si>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</si>
  <si>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</si>
  <si>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</si>
  <si>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</si>
  <si>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</si>
  <si>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</si>
  <si>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</si>
  <si>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</si>
  <si>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</si>
  <si>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</si>
  <si>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</si>
  <si>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</si>
  <si>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</si>
  <si>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</si>
  <si>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</si>
  <si>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</si>
  <si>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</si>
  <si>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</si>
  <si>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</si>
  <si>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</si>
  <si>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</si>
  <si>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</si>
  <si>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</si>
  <si>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</si>
  <si>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</si>
  <si>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</si>
  <si>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</si>
  <si>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</si>
  <si>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</si>
  <si>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</si>
  <si>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</si>
  <si>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</si>
  <si>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</si>
  <si>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</si>
  <si>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</si>
  <si>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</si>
  <si>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</si>
  <si>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</si>
  <si>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</si>
  <si>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</si>
  <si>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</si>
  <si>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</si>
  <si>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</si>
  <si>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</si>
  <si>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</si>
  <si>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</si>
  <si>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</si>
  <si>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</si>
  <si>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</si>
  <si>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</si>
  <si>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</si>
  <si>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</si>
  <si>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</si>
  <si>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</si>
  <si>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</si>
  <si>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</si>
  <si>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</si>
  <si>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</si>
  <si>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</si>
  <si>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</si>
  <si>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</si>
  <si>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</si>
  <si>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</si>
  <si>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</si>
  <si>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</si>
  <si>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</si>
  <si>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</si>
  <si>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</si>
  <si>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</si>
  <si>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</si>
  <si>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</si>
  <si>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</si>
  <si>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</si>
  <si>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</si>
  <si>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</si>
  <si>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</si>
  <si>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</si>
  <si>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</si>
  <si>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</si>
  <si>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</si>
  <si>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</si>
  <si>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</si>
  <si>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</si>
  <si>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</si>
  <si>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</si>
  <si>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</si>
  <si>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</si>
  <si>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</si>
  <si>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</si>
  <si>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</si>
  <si>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</si>
  <si>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</si>
  <si>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</si>
  <si>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</si>
  <si>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</si>
  <si>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</si>
  <si>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</si>
  <si>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</si>
  <si>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</si>
  <si>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</si>
  <si>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</si>
  <si>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</si>
  <si>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</si>
  <si>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</si>
  <si>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</si>
  <si>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</si>
  <si>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</si>
  <si>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</si>
  <si>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</si>
  <si>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</si>
  <si>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</si>
  <si>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</si>
  <si>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</si>
  <si>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</si>
  <si>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</si>
  <si>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</si>
  <si>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</si>
  <si>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</si>
  <si>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</si>
  <si>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</si>
  <si>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</si>
  <si>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</si>
  <si>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</si>
  <si>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</si>
  <si>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</si>
  <si>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</si>
  <si>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</si>
  <si>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</si>
  <si>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</si>
  <si>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</si>
  <si>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</si>
  <si>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</si>
  <si>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</si>
  <si>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</si>
  <si>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</si>
  <si>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</si>
  <si>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</si>
  <si>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</si>
  <si>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</si>
  <si>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</si>
  <si>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</si>
  <si>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</si>
  <si>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</si>
  <si>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</si>
  <si>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</si>
  <si>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</si>
  <si>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</si>
  <si>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</si>
  <si>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</si>
  <si>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</si>
  <si>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</si>
  <si>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</si>
  <si>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</si>
  <si>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</si>
  <si>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</si>
  <si>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</si>
  <si>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</si>
  <si>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</si>
  <si>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</si>
  <si>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</si>
  <si>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</si>
  <si>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</si>
  <si>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</si>
  <si>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</si>
  <si>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</si>
  <si>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</si>
  <si>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</si>
  <si>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</si>
  <si>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</si>
  <si>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</si>
  <si>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</si>
  <si>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</si>
  <si>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</si>
  <si>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</si>
  <si>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</si>
  <si>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</si>
  <si>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</si>
  <si>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</si>
  <si>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</si>
  <si>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</si>
  <si>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</si>
  <si>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</si>
  <si>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</si>
  <si>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</si>
  <si>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</si>
  <si>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</si>
  <si>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</si>
  <si>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</si>
  <si>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</si>
  <si>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</si>
  <si>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</si>
  <si>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</si>
  <si>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</si>
  <si>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</si>
  <si>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</si>
  <si>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</si>
  <si>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</si>
  <si>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</si>
  <si>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</si>
  <si>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</si>
  <si>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</si>
  <si>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</si>
  <si>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</si>
  <si>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</si>
  <si>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</si>
  <si>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</si>
  <si>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</si>
  <si>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</si>
  <si>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</si>
  <si>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</si>
  <si>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</si>
  <si>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</si>
  <si>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</si>
  <si>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</si>
  <si>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</si>
  <si>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</si>
  <si>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</si>
  <si>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</si>
  <si>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</si>
  <si>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</si>
  <si>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</si>
  <si>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</si>
  <si>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</si>
  <si>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</si>
  <si>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</si>
  <si>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</si>
  <si>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</si>
  <si>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</si>
  <si>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</si>
  <si>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</si>
  <si>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</si>
  <si>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</si>
  <si>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</si>
  <si>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</si>
  <si>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</si>
  <si>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</si>
  <si>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</si>
  <si>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</si>
  <si>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</si>
  <si>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</si>
  <si>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</si>
  <si>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</si>
  <si>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</si>
  <si>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</si>
  <si>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</si>
  <si>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</si>
  <si>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</si>
  <si>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</si>
  <si>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</si>
  <si>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</si>
  <si>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</si>
  <si>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</si>
  <si>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</si>
  <si>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</si>
  <si>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</si>
  <si>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</si>
  <si>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</si>
  <si>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</si>
  <si>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</si>
  <si>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</si>
  <si>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</si>
  <si>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</si>
  <si>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</si>
  <si>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</si>
  <si>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</si>
  <si>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</si>
  <si>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</si>
  <si>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</si>
  <si>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</si>
  <si>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</si>
  <si>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</si>
  <si>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</si>
  <si>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</si>
  <si>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</si>
  <si>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</si>
  <si>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</si>
  <si>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</si>
  <si>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</si>
  <si>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</si>
  <si>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</si>
  <si>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</si>
  <si>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</si>
  <si>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</si>
  <si>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</si>
  <si>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</si>
  <si>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</si>
  <si>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</si>
  <si>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</si>
  <si>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</si>
  <si>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</si>
  <si>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</si>
  <si>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</si>
  <si>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</si>
  <si>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</si>
  <si>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</si>
  <si>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</si>
  <si>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</si>
  <si>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</si>
  <si>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</si>
  <si>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</si>
  <si>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</si>
  <si>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</si>
  <si>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</si>
  <si>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</si>
  <si>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</si>
  <si>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</si>
  <si>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</si>
  <si>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</si>
  <si>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</si>
  <si>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</si>
  <si>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</si>
  <si>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</si>
  <si>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</si>
  <si>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</si>
  <si>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</si>
  <si>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</si>
  <si>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</si>
  <si>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</si>
  <si>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</si>
  <si>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</si>
  <si>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</si>
  <si>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</si>
  <si>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</si>
  <si>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</si>
  <si>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</si>
  <si>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</si>
  <si>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</si>
  <si>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</si>
  <si>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</si>
  <si>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</si>
  <si>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</si>
  <si>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</si>
  <si>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</si>
  <si>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</si>
  <si>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</si>
  <si>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</si>
  <si>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</si>
  <si>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</si>
  <si>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</si>
  <si>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</si>
  <si>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</si>
  <si>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</si>
  <si>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</si>
  <si>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</si>
  <si>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</si>
  <si>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</si>
  <si>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</si>
  <si>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</si>
  <si>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</si>
  <si>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</si>
  <si>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</si>
  <si>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</si>
  <si>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</si>
  <si>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</si>
  <si>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</si>
  <si>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</si>
  <si>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</si>
  <si>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</si>
  <si>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</si>
  <si>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</si>
  <si>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</si>
  <si>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</si>
  <si>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</si>
  <si>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</si>
  <si>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</si>
  <si>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</si>
  <si>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</si>
  <si>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</si>
  <si>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</si>
  <si>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</si>
  <si>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</si>
  <si>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</si>
  <si>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</si>
  <si>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</si>
  <si>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</si>
  <si>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</si>
  <si>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</si>
  <si>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</si>
  <si>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</si>
  <si>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</si>
  <si>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</si>
  <si>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</si>
  <si>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</si>
  <si>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</si>
  <si>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</si>
  <si>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</si>
  <si>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</si>
  <si>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</si>
  <si>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</si>
  <si>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</si>
  <si>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</si>
  <si>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</si>
  <si>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</si>
  <si>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</si>
  <si>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</si>
  <si>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</si>
  <si>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</si>
  <si>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</si>
  <si>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</si>
  <si>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</si>
  <si>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</si>
  <si>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</si>
  <si>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</si>
  <si>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</si>
  <si>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</si>
  <si>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</si>
  <si>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</si>
  <si>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</si>
  <si>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</si>
  <si>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</si>
  <si>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</si>
  <si>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</si>
  <si>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</si>
  <si>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</si>
  <si>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</si>
  <si>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</si>
  <si>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</si>
  <si>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</si>
  <si>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</si>
  <si>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</si>
  <si>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</si>
  <si>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</si>
  <si>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</si>
  <si>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</si>
  <si>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</si>
  <si>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</si>
  <si>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</si>
  <si>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</si>
  <si>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</si>
  <si>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</si>
  <si>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</si>
  <si>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</si>
  <si>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</si>
  <si>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</si>
  <si>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</si>
  <si>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</si>
  <si>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</si>
  <si>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</si>
  <si>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</si>
  <si>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</si>
  <si>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</si>
  <si>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</si>
  <si>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</si>
  <si>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</si>
  <si>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</si>
  <si>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</si>
  <si>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</si>
  <si>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</si>
  <si>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</si>
  <si>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</si>
  <si>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</si>
  <si>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</si>
  <si>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</si>
  <si>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</si>
  <si>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</si>
  <si>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</si>
  <si>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</si>
  <si>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</si>
  <si>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</si>
  <si>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</si>
  <si>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</si>
  <si>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</si>
  <si>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</si>
  <si>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</si>
  <si>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</si>
  <si>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</si>
  <si>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</si>
  <si>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</si>
  <si>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</si>
  <si>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</si>
  <si>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</si>
  <si>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</si>
  <si>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</si>
  <si>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</si>
  <si>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</si>
  <si>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</si>
  <si>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</si>
  <si>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</si>
  <si>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</si>
  <si>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</si>
  <si>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</si>
  <si>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</si>
  <si>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</si>
  <si>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</si>
  <si>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</si>
  <si>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</si>
  <si>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</si>
  <si>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</si>
  <si>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</si>
  <si>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</si>
  <si>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</si>
  <si>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</si>
  <si>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</si>
  <si>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</si>
  <si>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</si>
  <si>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</si>
  <si>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</si>
  <si>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</si>
  <si>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</si>
  <si>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</si>
  <si>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</si>
  <si>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</si>
  <si>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</si>
  <si>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</si>
  <si>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</si>
  <si>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</si>
  <si>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</si>
  <si>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</si>
  <si>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</si>
  <si>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</si>
  <si>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</si>
  <si>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</si>
  <si>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</si>
  <si>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</si>
  <si>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</si>
  <si>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</si>
  <si>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</si>
  <si>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</si>
  <si>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</si>
  <si>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</si>
  <si>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</si>
  <si>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</si>
  <si>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</si>
  <si>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</si>
  <si>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</si>
  <si>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</si>
  <si>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</si>
  <si>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</si>
  <si>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</si>
  <si>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</si>
  <si>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</si>
  <si>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</si>
  <si>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</si>
  <si>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</si>
  <si>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</si>
  <si>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</si>
  <si>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</si>
  <si>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</si>
  <si>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</si>
  <si>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</si>
  <si>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</si>
  <si>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</si>
  <si>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</si>
  <si>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</si>
  <si>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</si>
  <si>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</si>
  <si>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</si>
  <si>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</si>
  <si>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</si>
  <si>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</si>
  <si>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</si>
  <si>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</si>
  <si>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</si>
  <si>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</si>
  <si>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</si>
  <si>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</si>
  <si>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</si>
  <si>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</si>
  <si>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</si>
  <si>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</si>
  <si>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</si>
  <si>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</si>
  <si>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</si>
  <si>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</si>
  <si>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</si>
  <si>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</si>
  <si>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</si>
  <si>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</si>
  <si>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</si>
  <si>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</si>
  <si>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</si>
  <si>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</si>
  <si>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</si>
  <si>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</si>
  <si>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</si>
  <si>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</si>
  <si>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</si>
  <si>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</si>
  <si>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</si>
  <si>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</si>
  <si>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</si>
  <si>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</si>
  <si>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</si>
  <si>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</si>
  <si>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</si>
  <si>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</si>
  <si>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</si>
  <si>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</si>
  <si>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</si>
  <si>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</si>
  <si>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</si>
  <si>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</si>
  <si>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</si>
  <si>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</si>
  <si>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</si>
  <si>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</si>
  <si>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</si>
  <si>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</si>
  <si>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</si>
  <si>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</si>
  <si>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</si>
  <si>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</si>
  <si>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</si>
  <si>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</si>
  <si>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</si>
  <si>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</si>
  <si>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</si>
  <si>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</si>
  <si>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</si>
  <si>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</si>
  <si>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</si>
  <si>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</si>
  <si>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</si>
  <si>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</si>
  <si>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</si>
  <si>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</si>
  <si>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</si>
  <si>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</si>
  <si>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</si>
  <si>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</si>
  <si>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</si>
  <si>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</si>
  <si>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</si>
  <si>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</si>
  <si>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</si>
  <si>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</si>
  <si>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</si>
  <si>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</si>
  <si>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</si>
  <si>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</si>
  <si>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</si>
  <si>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</si>
  <si>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</si>
  <si>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</si>
  <si>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</si>
  <si>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</si>
  <si>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</si>
  <si>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</si>
  <si>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</si>
  <si>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</si>
  <si>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</si>
  <si>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</si>
  <si>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</si>
  <si>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</si>
  <si>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</si>
  <si>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</si>
  <si>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</si>
  <si>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</si>
  <si>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</si>
  <si>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</si>
  <si>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</si>
  <si>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</si>
  <si>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</si>
  <si>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</si>
  <si>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</si>
  <si>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</si>
  <si>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</si>
  <si>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6 phase paying out completed </t>
  </si>
  <si>
    <t>Amir sekh</t>
  </si>
  <si>
    <t>29A/1, 29A/2 Clliping work row</t>
  </si>
  <si>
    <t>AP21/0 to 22/0</t>
  </si>
  <si>
    <t>Poltical Issue insulator hoisting stopped</t>
  </si>
  <si>
    <t>15/9-15/10</t>
  </si>
  <si>
    <t>Spacer work stopped due to ROW</t>
  </si>
  <si>
    <t>ROW OPGW clipping Work</t>
  </si>
  <si>
    <t>All phase paying out completed</t>
  </si>
  <si>
    <t>AP 44- AP 45/0</t>
  </si>
  <si>
    <t>Geo Lights Private Limited,</t>
  </si>
  <si>
    <t>EREC</t>
  </si>
  <si>
    <t>Project Duration : 21 Month  EOT -30/09/2026</t>
  </si>
  <si>
    <t>AP-16 to AP17 Coridor Row</t>
  </si>
  <si>
    <t>AP-17 to AP18 Coridor Row</t>
  </si>
  <si>
    <t xml:space="preserve">Ready for stringing </t>
  </si>
  <si>
    <t xml:space="preserve">Hold </t>
  </si>
  <si>
    <t xml:space="preserve">ROW 12/0-13/0 Jumper work stopped due to ROW </t>
  </si>
  <si>
    <t xml:space="preserve">ROW FOR Jumpuring , CC ring </t>
  </si>
  <si>
    <t>ROW FOR Jumpuring, CC ring</t>
  </si>
  <si>
    <t>16/0 to 17/0</t>
  </si>
  <si>
    <t>17/0 to 18/0</t>
  </si>
  <si>
    <t>Foundation payment pending  NO WORK PERMISSION BY LANDOWNER</t>
  </si>
  <si>
    <t>ROW OPGW Work</t>
  </si>
  <si>
    <t>ROW OPGW  Work</t>
  </si>
  <si>
    <t>13/0 (11.08.26)</t>
  </si>
  <si>
    <t>9/5 (04.08.26)</t>
  </si>
  <si>
    <t>34/12 (05.08.26)</t>
  </si>
  <si>
    <t xml:space="preserve">G_3 Amir Sekh                        </t>
  </si>
  <si>
    <t>diamond</t>
  </si>
  <si>
    <t>AP-36A/0 - AP 36B/0 N</t>
  </si>
  <si>
    <t>Top Both phase pilot paying out work</t>
  </si>
  <si>
    <t xml:space="preserve">02 phase final sag completed </t>
  </si>
  <si>
    <t xml:space="preserve">Bit cutting planned </t>
  </si>
  <si>
    <t>SI NO</t>
  </si>
  <si>
    <t>Tower No</t>
  </si>
  <si>
    <t>COMPLETED</t>
  </si>
  <si>
    <t xml:space="preserve">JOINT BOX 24 FIBRE </t>
  </si>
  <si>
    <t>Hold due to ROW</t>
  </si>
  <si>
    <t xml:space="preserve">Hold DUE ROW </t>
  </si>
  <si>
    <t>Both middle phase final sag inprogress</t>
  </si>
  <si>
    <t xml:space="preserve">12/0 to 13/0 </t>
  </si>
  <si>
    <t xml:space="preserve">One phase Conductor paying out completed </t>
  </si>
  <si>
    <t xml:space="preserve">20/3 Clipping </t>
  </si>
  <si>
    <t xml:space="preserve">G_1:-  M.S Enterprises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</si>
</sst>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1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0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/>
    </xf>
    <xf numFmtId="0" fontId="73" fillId="28" borderId="10" xfId="0" applyFont="1" applyFill="1" applyBorder="1" applyAlignment="1">
      <alignment horizontal="center" vertical="center"/>
    </xf>
    <xf numFmtId="0" fontId="92" fillId="0" borderId="59" xfId="0" applyFont="1" applyBorder="1" applyAlignment="1">
      <alignment horizontal="left" vertical="center" wrapText="1" readingOrder="1"/>
    </xf>
    <xf numFmtId="0" fontId="17" fillId="3" borderId="1" xfId="35" quotePrefix="1" applyFont="1" applyFill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30" applyFill="1" applyBorder="1" applyAlignment="1">
      <alignment horizontal="center" vertical="center"/>
    </xf>
    <xf numFmtId="0" fontId="112" fillId="3" borderId="1" xfId="30" applyFont="1" applyFill="1" applyBorder="1" applyAlignment="1">
      <alignment horizontal="center" vertical="center"/>
    </xf>
    <xf numFmtId="0" fontId="110" fillId="0" borderId="121" xfId="0" applyFont="1" applyBorder="1" applyAlignment="1">
      <alignment horizontal="center" vertic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3" borderId="1" xfId="0" applyFill="1" applyBorder="1"/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159400</xdr:rowOff>
    </xdr:from>
    <xdr:to>
      <xdr:col>24</xdr:col>
      <xdr:colOff>251614</xdr:colOff>
      <xdr:row>101</xdr:row>
      <xdr:rowOff>134672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8125321" y="1979904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137374</xdr:rowOff>
    </xdr:from>
    <xdr:to>
      <xdr:col>14</xdr:col>
      <xdr:colOff>261336</xdr:colOff>
      <xdr:row>101</xdr:row>
      <xdr:rowOff>112646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81421" y="1977701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111928</xdr:colOff>
      <xdr:row>100</xdr:row>
      <xdr:rowOff>141680</xdr:rowOff>
    </xdr:from>
    <xdr:to>
      <xdr:col>22</xdr:col>
      <xdr:colOff>253476</xdr:colOff>
      <xdr:row>101</xdr:row>
      <xdr:rowOff>116952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6265" y="1978132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161387</xdr:rowOff>
    </xdr:from>
    <xdr:to>
      <xdr:col>28</xdr:col>
      <xdr:colOff>243148</xdr:colOff>
      <xdr:row>101</xdr:row>
      <xdr:rowOff>136659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471090" y="1980103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106250</xdr:colOff>
      <xdr:row>100</xdr:row>
      <xdr:rowOff>164123</xdr:rowOff>
    </xdr:from>
    <xdr:to>
      <xdr:col>30</xdr:col>
      <xdr:colOff>247798</xdr:colOff>
      <xdr:row>101</xdr:row>
      <xdr:rowOff>143630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10136658" y="198037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160958</xdr:rowOff>
    </xdr:from>
    <xdr:to>
      <xdr:col>32</xdr:col>
      <xdr:colOff>250784</xdr:colOff>
      <xdr:row>101</xdr:row>
      <xdr:rowOff>122376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810533" y="19800601"/>
          <a:ext cx="163975" cy="1493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164124</xdr:rowOff>
    </xdr:from>
    <xdr:to>
      <xdr:col>34</xdr:col>
      <xdr:colOff>238004</xdr:colOff>
      <xdr:row>101</xdr:row>
      <xdr:rowOff>143631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481099" y="1980376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125765</xdr:colOff>
      <xdr:row>108</xdr:row>
      <xdr:rowOff>149967</xdr:rowOff>
    </xdr:from>
    <xdr:to>
      <xdr:col>14</xdr:col>
      <xdr:colOff>267313</xdr:colOff>
      <xdr:row>109</xdr:row>
      <xdr:rowOff>125239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687398" y="2135767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207341</xdr:colOff>
      <xdr:row>117</xdr:row>
      <xdr:rowOff>45357</xdr:rowOff>
    </xdr:from>
    <xdr:to>
      <xdr:col>40</xdr:col>
      <xdr:colOff>200867</xdr:colOff>
      <xdr:row>118</xdr:row>
      <xdr:rowOff>84233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65657" y="23009030"/>
          <a:ext cx="686843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174949</xdr:colOff>
      <xdr:row>117</xdr:row>
      <xdr:rowOff>19439</xdr:rowOff>
    </xdr:from>
    <xdr:to>
      <xdr:col>42</xdr:col>
      <xdr:colOff>194388</xdr:colOff>
      <xdr:row>118</xdr:row>
      <xdr:rowOff>64795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26582" y="22983112"/>
          <a:ext cx="64795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123116</xdr:colOff>
      <xdr:row>125</xdr:row>
      <xdr:rowOff>6479</xdr:rowOff>
    </xdr:from>
    <xdr:to>
      <xdr:col>4</xdr:col>
      <xdr:colOff>264664</xdr:colOff>
      <xdr:row>125</xdr:row>
      <xdr:rowOff>169659</xdr:rowOff>
    </xdr:to>
    <xdr:sp macro="" textlink="">
      <xdr:nvSpPr>
        <xdr:cNvPr id="4319" name="6-Point Star 717">
          <a:extLst>
            <a:ext uri="{FF2B5EF4-FFF2-40B4-BE49-F238E27FC236}">
              <a16:creationId xmlns:a16="http://schemas.microsoft.com/office/drawing/2014/main" id="{81DCC948-0A1D-44EE-AD19-86F3318A3D8E}"/>
            </a:ext>
          </a:extLst>
        </xdr:cNvPr>
        <xdr:cNvSpPr/>
      </xdr:nvSpPr>
      <xdr:spPr>
        <a:xfrm>
          <a:off x="1270004" y="24538214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110154</xdr:colOff>
      <xdr:row>116</xdr:row>
      <xdr:rowOff>168474</xdr:rowOff>
    </xdr:from>
    <xdr:to>
      <xdr:col>28</xdr:col>
      <xdr:colOff>251702</xdr:colOff>
      <xdr:row>117</xdr:row>
      <xdr:rowOff>143746</xdr:rowOff>
    </xdr:to>
    <xdr:sp macro="" textlink="">
      <xdr:nvSpPr>
        <xdr:cNvPr id="4320" name="6-Point Star 717">
          <a:extLst>
            <a:ext uri="{FF2B5EF4-FFF2-40B4-BE49-F238E27FC236}">
              <a16:creationId xmlns:a16="http://schemas.microsoft.com/office/drawing/2014/main" id="{3F420784-E12C-4B55-8DB7-910A3E2A4CFE}"/>
            </a:ext>
          </a:extLst>
        </xdr:cNvPr>
        <xdr:cNvSpPr/>
      </xdr:nvSpPr>
      <xdr:spPr>
        <a:xfrm>
          <a:off x="9479644" y="229442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123114</xdr:colOff>
      <xdr:row>117</xdr:row>
      <xdr:rowOff>6484</xdr:rowOff>
    </xdr:from>
    <xdr:to>
      <xdr:col>42</xdr:col>
      <xdr:colOff>264662</xdr:colOff>
      <xdr:row>117</xdr:row>
      <xdr:rowOff>169664</xdr:rowOff>
    </xdr:to>
    <xdr:sp macro="" textlink="">
      <xdr:nvSpPr>
        <xdr:cNvPr id="4321" name="6-Point Star 717">
          <a:extLst>
            <a:ext uri="{FF2B5EF4-FFF2-40B4-BE49-F238E27FC236}">
              <a16:creationId xmlns:a16="http://schemas.microsoft.com/office/drawing/2014/main" id="{FB1EE561-C94B-493A-8E77-22FC4A35BE3F}"/>
            </a:ext>
          </a:extLst>
        </xdr:cNvPr>
        <xdr:cNvSpPr/>
      </xdr:nvSpPr>
      <xdr:spPr>
        <a:xfrm>
          <a:off x="14203267" y="2297015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116635</xdr:colOff>
      <xdr:row>125</xdr:row>
      <xdr:rowOff>4</xdr:rowOff>
    </xdr:from>
    <xdr:to>
      <xdr:col>2</xdr:col>
      <xdr:colOff>258183</xdr:colOff>
      <xdr:row>125</xdr:row>
      <xdr:rowOff>163184</xdr:rowOff>
    </xdr:to>
    <xdr:sp macro="" textlink="">
      <xdr:nvSpPr>
        <xdr:cNvPr id="4322" name="6-Point Star 717">
          <a:extLst>
            <a:ext uri="{FF2B5EF4-FFF2-40B4-BE49-F238E27FC236}">
              <a16:creationId xmlns:a16="http://schemas.microsoft.com/office/drawing/2014/main" id="{4B80148E-689E-4F16-B095-D7EF2AFEA055}"/>
            </a:ext>
          </a:extLst>
        </xdr:cNvPr>
        <xdr:cNvSpPr/>
      </xdr:nvSpPr>
      <xdr:spPr>
        <a:xfrm>
          <a:off x="524849" y="245317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97194</xdr:colOff>
      <xdr:row>124</xdr:row>
      <xdr:rowOff>161989</xdr:rowOff>
    </xdr:from>
    <xdr:to>
      <xdr:col>6</xdr:col>
      <xdr:colOff>238742</xdr:colOff>
      <xdr:row>125</xdr:row>
      <xdr:rowOff>137261</xdr:rowOff>
    </xdr:to>
    <xdr:sp macro="" textlink="">
      <xdr:nvSpPr>
        <xdr:cNvPr id="4323" name="6-Point Star 717">
          <a:extLst>
            <a:ext uri="{FF2B5EF4-FFF2-40B4-BE49-F238E27FC236}">
              <a16:creationId xmlns:a16="http://schemas.microsoft.com/office/drawing/2014/main" id="{8AD5FD43-7613-4004-A786-58AE1674FF20}"/>
            </a:ext>
          </a:extLst>
        </xdr:cNvPr>
        <xdr:cNvSpPr/>
      </xdr:nvSpPr>
      <xdr:spPr>
        <a:xfrm>
          <a:off x="1905000" y="245058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252704</xdr:colOff>
      <xdr:row>117</xdr:row>
      <xdr:rowOff>25919</xdr:rowOff>
    </xdr:from>
    <xdr:to>
      <xdr:col>47</xdr:col>
      <xdr:colOff>51843</xdr:colOff>
      <xdr:row>118</xdr:row>
      <xdr:rowOff>38879</xdr:rowOff>
    </xdr:to>
    <xdr:sp macro="" textlink="">
      <xdr:nvSpPr>
        <xdr:cNvPr id="4324" name="Freeform 10707">
          <a:extLst>
            <a:ext uri="{FF2B5EF4-FFF2-40B4-BE49-F238E27FC236}">
              <a16:creationId xmlns:a16="http://schemas.microsoft.com/office/drawing/2014/main" id="{927C4887-92DA-481D-B1F2-80CB523514FD}"/>
            </a:ext>
          </a:extLst>
        </xdr:cNvPr>
        <xdr:cNvSpPr>
          <a:spLocks/>
        </xdr:cNvSpPr>
      </xdr:nvSpPr>
      <xdr:spPr bwMode="auto">
        <a:xfrm>
          <a:off x="15065051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116635</xdr:colOff>
      <xdr:row>125</xdr:row>
      <xdr:rowOff>2</xdr:rowOff>
    </xdr:from>
    <xdr:to>
      <xdr:col>8</xdr:col>
      <xdr:colOff>258183</xdr:colOff>
      <xdr:row>125</xdr:row>
      <xdr:rowOff>163182</xdr:rowOff>
    </xdr:to>
    <xdr:sp macro="" textlink="">
      <xdr:nvSpPr>
        <xdr:cNvPr id="4325" name="6-Point Star 717">
          <a:extLst>
            <a:ext uri="{FF2B5EF4-FFF2-40B4-BE49-F238E27FC236}">
              <a16:creationId xmlns:a16="http://schemas.microsoft.com/office/drawing/2014/main" id="{F558119D-0705-4158-BD81-43BD507FD6E3}"/>
            </a:ext>
          </a:extLst>
        </xdr:cNvPr>
        <xdr:cNvSpPr/>
      </xdr:nvSpPr>
      <xdr:spPr>
        <a:xfrm>
          <a:off x="2617757" y="2453173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116</xdr:row>
      <xdr:rowOff>142551</xdr:rowOff>
    </xdr:from>
    <xdr:to>
      <xdr:col>26</xdr:col>
      <xdr:colOff>251701</xdr:colOff>
      <xdr:row>117</xdr:row>
      <xdr:rowOff>117823</xdr:rowOff>
    </xdr:to>
    <xdr:sp macro="" textlink="">
      <xdr:nvSpPr>
        <xdr:cNvPr id="4326" name="6-Point Star 717">
          <a:extLst>
            <a:ext uri="{FF2B5EF4-FFF2-40B4-BE49-F238E27FC236}">
              <a16:creationId xmlns:a16="http://schemas.microsoft.com/office/drawing/2014/main" id="{F45D661F-D163-4887-A11F-DC1691D83D6F}"/>
            </a:ext>
          </a:extLst>
        </xdr:cNvPr>
        <xdr:cNvSpPr/>
      </xdr:nvSpPr>
      <xdr:spPr>
        <a:xfrm>
          <a:off x="8786326" y="229183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116633</xdr:colOff>
      <xdr:row>116</xdr:row>
      <xdr:rowOff>142551</xdr:rowOff>
    </xdr:from>
    <xdr:to>
      <xdr:col>30</xdr:col>
      <xdr:colOff>258181</xdr:colOff>
      <xdr:row>117</xdr:row>
      <xdr:rowOff>117823</xdr:rowOff>
    </xdr:to>
    <xdr:sp macro="" textlink="">
      <xdr:nvSpPr>
        <xdr:cNvPr id="4327" name="6-Point Star 717">
          <a:extLst>
            <a:ext uri="{FF2B5EF4-FFF2-40B4-BE49-F238E27FC236}">
              <a16:creationId xmlns:a16="http://schemas.microsoft.com/office/drawing/2014/main" id="{16B93581-E529-46E2-8E23-70A1D28C457F}"/>
            </a:ext>
          </a:extLst>
        </xdr:cNvPr>
        <xdr:cNvSpPr/>
      </xdr:nvSpPr>
      <xdr:spPr>
        <a:xfrm>
          <a:off x="10147041" y="229183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96A7BEC9-9262-4C26-95DC-E540688FE700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418" t="s">
        <v>1012</v>
      </c>
      <c r="B1" s="1418"/>
      <c r="C1" s="1418"/>
      <c r="D1" s="1418"/>
      <c r="E1" s="1418"/>
      <c r="F1" s="1418"/>
      <c r="G1" s="1418"/>
      <c r="H1" s="1418"/>
      <c r="I1" s="1418"/>
      <c r="J1" s="1418"/>
      <c r="K1" s="1418"/>
      <c r="L1" s="1418"/>
      <c r="M1" s="82">
        <v>46247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419" t="s">
        <v>1863</v>
      </c>
      <c r="L2" s="1419"/>
      <c r="M2" s="1419"/>
    </row>
    <row r="3" spans="1:256" s="1" customFormat="1" ht="20.149999999999999" customHeight="1">
      <c r="A3" s="1194" t="s">
        <v>1815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414"/>
      <c r="Z3" s="1414"/>
      <c r="AA3" s="1414"/>
      <c r="AB3" s="1414"/>
      <c r="AC3" s="1414"/>
      <c r="AD3" s="1414"/>
      <c r="AE3" s="1414"/>
      <c r="AF3" s="1414"/>
      <c r="AG3" s="1414"/>
      <c r="AH3" s="1414"/>
      <c r="AI3" s="1414"/>
      <c r="AJ3" s="1414"/>
      <c r="AK3" s="1414"/>
      <c r="AL3" s="1414"/>
      <c r="AM3" s="1414"/>
      <c r="AN3" s="1414"/>
      <c r="AO3" s="1414"/>
      <c r="AP3" s="1414"/>
      <c r="AQ3" s="1414"/>
      <c r="AR3" s="1414"/>
      <c r="AS3" s="1414"/>
      <c r="AT3" s="1414"/>
      <c r="AU3" s="1414"/>
      <c r="AV3" s="1414"/>
      <c r="AW3" s="1414"/>
      <c r="AX3" s="1414"/>
      <c r="AY3" s="1414"/>
      <c r="AZ3" s="1414"/>
      <c r="BA3" s="1414"/>
      <c r="BB3" s="1414"/>
      <c r="BC3" s="1414"/>
      <c r="BD3" s="1414"/>
      <c r="BE3" s="1414"/>
      <c r="BF3" s="1414"/>
      <c r="BG3" s="1414"/>
      <c r="BH3" s="1414"/>
      <c r="BI3" s="1414"/>
      <c r="BJ3" s="1414"/>
      <c r="BK3" s="1414"/>
      <c r="BL3" s="1414"/>
      <c r="BM3" s="1414"/>
      <c r="BN3" s="1414"/>
      <c r="BO3" s="1414"/>
      <c r="BP3" s="1414"/>
      <c r="BQ3" s="1414"/>
      <c r="BR3" s="1414"/>
      <c r="BS3" s="1414"/>
      <c r="BT3" s="1414"/>
      <c r="BU3" s="1414"/>
      <c r="BV3" s="1414"/>
      <c r="BW3" s="1414"/>
      <c r="BX3" s="1414"/>
      <c r="BY3" s="1414"/>
      <c r="BZ3" s="1414"/>
      <c r="CA3" s="1414"/>
      <c r="CB3" s="1414"/>
      <c r="CC3" s="1414"/>
      <c r="CD3" s="1414"/>
      <c r="CE3" s="1414"/>
      <c r="CF3" s="1414"/>
      <c r="CG3" s="1414"/>
      <c r="CH3" s="1414"/>
      <c r="CI3" s="1414"/>
      <c r="CJ3" s="1414"/>
      <c r="CK3" s="1414"/>
      <c r="CL3" s="1414"/>
      <c r="CM3" s="1414"/>
      <c r="CN3" s="1414"/>
      <c r="CO3" s="1414"/>
      <c r="CP3" s="1414"/>
      <c r="CQ3" s="1414"/>
      <c r="CR3" s="1414"/>
      <c r="CS3" s="1414"/>
      <c r="CT3" s="1414"/>
      <c r="CU3" s="1414"/>
      <c r="CV3" s="1414"/>
      <c r="CW3" s="1414"/>
      <c r="CX3" s="1414"/>
      <c r="CY3" s="1414"/>
      <c r="CZ3" s="1414"/>
      <c r="DA3" s="1414"/>
      <c r="DB3" s="1414"/>
      <c r="DC3" s="1414"/>
      <c r="DD3" s="1414"/>
      <c r="DE3" s="1414"/>
      <c r="DF3" s="1414"/>
      <c r="DG3" s="1414"/>
      <c r="DH3" s="1414"/>
      <c r="DI3" s="1414"/>
      <c r="DJ3" s="1414"/>
      <c r="DK3" s="1414"/>
      <c r="DL3" s="1414"/>
      <c r="DM3" s="1414"/>
      <c r="DN3" s="1414"/>
      <c r="DO3" s="1414"/>
      <c r="DP3" s="1414"/>
      <c r="DQ3" s="1414"/>
      <c r="DR3" s="1414"/>
      <c r="DS3" s="1414"/>
      <c r="DT3" s="1414"/>
      <c r="DU3" s="1414"/>
      <c r="DV3" s="1414"/>
      <c r="DW3" s="1414"/>
      <c r="DX3" s="1414"/>
      <c r="DY3" s="1414"/>
      <c r="DZ3" s="1414"/>
      <c r="EA3" s="1414"/>
      <c r="EB3" s="1414"/>
      <c r="EC3" s="1414"/>
      <c r="ED3" s="1414"/>
      <c r="EE3" s="1414"/>
      <c r="EF3" s="1414"/>
      <c r="EG3" s="1414"/>
      <c r="EH3" s="1414"/>
      <c r="EI3" s="1414"/>
      <c r="EJ3" s="1414"/>
      <c r="EK3" s="1414"/>
      <c r="EL3" s="1414"/>
      <c r="EM3" s="1414"/>
      <c r="EN3" s="1414"/>
      <c r="EO3" s="1414"/>
      <c r="EP3" s="1414"/>
      <c r="EQ3" s="1414"/>
      <c r="ER3" s="1414"/>
      <c r="ES3" s="1414"/>
      <c r="ET3" s="1414"/>
      <c r="EU3" s="1414"/>
      <c r="EV3" s="1414"/>
      <c r="EW3" s="1414"/>
      <c r="EX3" s="1414"/>
      <c r="EY3" s="1414"/>
      <c r="EZ3" s="1414"/>
      <c r="FA3" s="1414"/>
      <c r="FB3" s="1414"/>
      <c r="FC3" s="1414"/>
      <c r="FD3" s="1414"/>
      <c r="FE3" s="1414"/>
      <c r="FF3" s="1414"/>
      <c r="FG3" s="1414"/>
      <c r="FH3" s="1414"/>
      <c r="FI3" s="1414"/>
      <c r="FJ3" s="1414"/>
      <c r="FK3" s="1414"/>
      <c r="FL3" s="1414"/>
      <c r="FM3" s="1414"/>
      <c r="FN3" s="1414"/>
      <c r="FO3" s="1414"/>
      <c r="FP3" s="1414"/>
      <c r="FQ3" s="1414"/>
      <c r="FR3" s="1414"/>
      <c r="FS3" s="1414"/>
      <c r="FT3" s="1414"/>
      <c r="FU3" s="1414"/>
      <c r="FV3" s="1414"/>
      <c r="FW3" s="1414"/>
      <c r="FX3" s="1414"/>
      <c r="FY3" s="1414"/>
      <c r="FZ3" s="1414"/>
      <c r="GA3" s="1414"/>
      <c r="GB3" s="1414"/>
      <c r="GC3" s="1414"/>
      <c r="GD3" s="1414"/>
      <c r="GE3" s="1414"/>
      <c r="GF3" s="1414"/>
      <c r="GG3" s="1414"/>
      <c r="GH3" s="1414"/>
      <c r="GI3" s="1414"/>
      <c r="GJ3" s="1414"/>
      <c r="GK3" s="1414"/>
      <c r="GL3" s="1414"/>
      <c r="GM3" s="1414"/>
      <c r="GN3" s="1414"/>
      <c r="GO3" s="1414"/>
      <c r="GP3" s="1414"/>
      <c r="GQ3" s="1414"/>
      <c r="GR3" s="1414"/>
      <c r="GS3" s="1414"/>
      <c r="GT3" s="1414"/>
      <c r="GU3" s="1414"/>
      <c r="GV3" s="1414"/>
      <c r="GW3" s="1414"/>
      <c r="GX3" s="1414"/>
      <c r="GY3" s="1414"/>
      <c r="GZ3" s="1414"/>
      <c r="HA3" s="1414"/>
      <c r="HB3" s="1414"/>
      <c r="HC3" s="1414"/>
      <c r="HD3" s="1414"/>
      <c r="HE3" s="1414"/>
      <c r="HF3" s="1414"/>
      <c r="HG3" s="1414"/>
      <c r="HH3" s="1414"/>
      <c r="HI3" s="1414"/>
      <c r="HJ3" s="1414"/>
      <c r="HK3" s="1414"/>
      <c r="HL3" s="1414"/>
      <c r="HM3" s="1414"/>
      <c r="HN3" s="1414"/>
      <c r="HO3" s="1414"/>
      <c r="HP3" s="1414"/>
      <c r="HQ3" s="1414"/>
      <c r="HR3" s="1414"/>
      <c r="HS3" s="1414"/>
      <c r="HT3" s="1414"/>
      <c r="HU3" s="1414"/>
      <c r="HV3" s="1414"/>
      <c r="HW3" s="1414"/>
      <c r="HX3" s="1414"/>
      <c r="HY3" s="1414"/>
      <c r="HZ3" s="1414"/>
      <c r="IA3" s="1414"/>
      <c r="IB3" s="1414"/>
      <c r="IC3" s="1414"/>
      <c r="ID3" s="1414"/>
      <c r="IE3" s="1414"/>
      <c r="IF3" s="1414"/>
      <c r="IG3" s="1414"/>
      <c r="IH3" s="1414"/>
      <c r="II3" s="1414"/>
      <c r="IJ3" s="1414"/>
      <c r="IK3" s="1414"/>
      <c r="IL3" s="1414"/>
      <c r="IM3" s="1414"/>
      <c r="IN3" s="1414"/>
      <c r="IO3" s="1414"/>
      <c r="IP3" s="1414"/>
      <c r="IQ3" s="1414"/>
      <c r="IR3" s="1414"/>
      <c r="IS3" s="1414"/>
      <c r="IT3" s="1414"/>
      <c r="IU3" s="1414"/>
      <c r="IV3" s="1414"/>
    </row>
    <row r="4" spans="1:256" s="1" customFormat="1" ht="20.149999999999999" customHeight="1">
      <c r="A4" s="1195" t="s">
        <v>1814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414"/>
      <c r="Z4" s="1414"/>
      <c r="AA4" s="1414"/>
      <c r="AB4" s="1414"/>
      <c r="AC4" s="1414"/>
      <c r="AD4" s="1414"/>
      <c r="AE4" s="1414"/>
      <c r="AF4" s="1414"/>
      <c r="AG4" s="1414"/>
      <c r="AH4" s="1414"/>
      <c r="AI4" s="1414"/>
      <c r="AJ4" s="1414"/>
      <c r="AK4" s="1414"/>
      <c r="AL4" s="1414"/>
      <c r="AM4" s="1414"/>
      <c r="AN4" s="1414"/>
      <c r="AO4" s="1414"/>
      <c r="AP4" s="1414"/>
      <c r="AQ4" s="1414"/>
      <c r="AR4" s="1414"/>
      <c r="AS4" s="1414"/>
      <c r="AT4" s="1414"/>
      <c r="AU4" s="1414"/>
      <c r="AV4" s="1414"/>
      <c r="AW4" s="1414"/>
      <c r="AX4" s="1414"/>
      <c r="AY4" s="1414"/>
      <c r="AZ4" s="1414"/>
      <c r="BA4" s="1414"/>
      <c r="BB4" s="1414"/>
      <c r="BC4" s="1414"/>
      <c r="BD4" s="1414"/>
      <c r="BE4" s="1414"/>
      <c r="BF4" s="1414"/>
      <c r="BG4" s="1414"/>
      <c r="BH4" s="1414"/>
      <c r="BI4" s="1414"/>
      <c r="BJ4" s="1414"/>
      <c r="BK4" s="1414"/>
      <c r="BL4" s="1414"/>
      <c r="BM4" s="1414"/>
      <c r="BN4" s="1414"/>
      <c r="BO4" s="1414"/>
      <c r="BP4" s="1414"/>
      <c r="BQ4" s="1414"/>
      <c r="BR4" s="1414"/>
      <c r="BS4" s="1414"/>
      <c r="BT4" s="1414"/>
      <c r="BU4" s="1414"/>
      <c r="BV4" s="1414"/>
      <c r="BW4" s="1414"/>
      <c r="BX4" s="1414"/>
      <c r="BY4" s="1414"/>
      <c r="BZ4" s="1414"/>
      <c r="CA4" s="1414"/>
      <c r="CB4" s="1414"/>
      <c r="CC4" s="1414"/>
      <c r="CD4" s="1414"/>
      <c r="CE4" s="1414"/>
      <c r="CF4" s="1414"/>
      <c r="CG4" s="1414"/>
      <c r="CH4" s="1414"/>
      <c r="CI4" s="1414"/>
      <c r="CJ4" s="1414"/>
      <c r="CK4" s="1414"/>
      <c r="CL4" s="1414"/>
      <c r="CM4" s="1414"/>
      <c r="CN4" s="1414"/>
      <c r="CO4" s="1414"/>
      <c r="CP4" s="1414"/>
      <c r="CQ4" s="1414"/>
      <c r="CR4" s="1414"/>
      <c r="CS4" s="1414"/>
      <c r="CT4" s="1414"/>
      <c r="CU4" s="1414"/>
      <c r="CV4" s="1414"/>
      <c r="CW4" s="1414"/>
      <c r="CX4" s="1414"/>
      <c r="CY4" s="1414"/>
      <c r="CZ4" s="1414"/>
      <c r="DA4" s="1414"/>
      <c r="DB4" s="1414"/>
      <c r="DC4" s="1414"/>
      <c r="DD4" s="1414"/>
      <c r="DE4" s="1414"/>
      <c r="DF4" s="1414"/>
      <c r="DG4" s="1414"/>
      <c r="DH4" s="1414"/>
      <c r="DI4" s="1414"/>
      <c r="DJ4" s="1414"/>
      <c r="DK4" s="1414"/>
      <c r="DL4" s="1414"/>
      <c r="DM4" s="1414"/>
      <c r="DN4" s="1414"/>
      <c r="DO4" s="1414"/>
      <c r="DP4" s="1414"/>
      <c r="DQ4" s="1414"/>
      <c r="DR4" s="1414"/>
      <c r="DS4" s="1414"/>
      <c r="DT4" s="1414"/>
      <c r="DU4" s="1414"/>
      <c r="DV4" s="1414"/>
      <c r="DW4" s="1414"/>
      <c r="DX4" s="1414"/>
      <c r="DY4" s="1414"/>
      <c r="DZ4" s="1414"/>
      <c r="EA4" s="1414"/>
      <c r="EB4" s="1414"/>
      <c r="EC4" s="1414"/>
      <c r="ED4" s="1414"/>
      <c r="EE4" s="1414"/>
      <c r="EF4" s="1414"/>
      <c r="EG4" s="1414"/>
      <c r="EH4" s="1414"/>
      <c r="EI4" s="1414"/>
      <c r="EJ4" s="1414"/>
      <c r="EK4" s="1414"/>
      <c r="EL4" s="1414"/>
      <c r="EM4" s="1414"/>
      <c r="EN4" s="1414"/>
      <c r="EO4" s="1414"/>
      <c r="EP4" s="1414"/>
      <c r="EQ4" s="1414"/>
      <c r="ER4" s="1414"/>
      <c r="ES4" s="1414"/>
      <c r="ET4" s="1414"/>
      <c r="EU4" s="1414"/>
      <c r="EV4" s="1414"/>
      <c r="EW4" s="1414"/>
      <c r="EX4" s="1414"/>
      <c r="EY4" s="1414"/>
      <c r="EZ4" s="1414"/>
      <c r="FA4" s="1414"/>
      <c r="FB4" s="1414"/>
      <c r="FC4" s="1414"/>
      <c r="FD4" s="1414"/>
      <c r="FE4" s="1414"/>
      <c r="FF4" s="1414"/>
      <c r="FG4" s="1414"/>
      <c r="FH4" s="1414"/>
      <c r="FI4" s="1414"/>
      <c r="FJ4" s="1414"/>
      <c r="FK4" s="1414"/>
      <c r="FL4" s="1414"/>
      <c r="FM4" s="1414"/>
      <c r="FN4" s="1414"/>
      <c r="FO4" s="1414"/>
      <c r="FP4" s="1414"/>
      <c r="FQ4" s="1414"/>
      <c r="FR4" s="1414"/>
      <c r="FS4" s="1414"/>
      <c r="FT4" s="1414"/>
      <c r="FU4" s="1414"/>
      <c r="FV4" s="1414"/>
      <c r="FW4" s="1414"/>
      <c r="FX4" s="1414"/>
      <c r="FY4" s="1414"/>
      <c r="FZ4" s="1414"/>
      <c r="GA4" s="1414"/>
      <c r="GB4" s="1414"/>
      <c r="GC4" s="1414"/>
      <c r="GD4" s="1414"/>
      <c r="GE4" s="1414"/>
      <c r="GF4" s="1414"/>
      <c r="GG4" s="1414"/>
      <c r="GH4" s="1414"/>
      <c r="GI4" s="1414"/>
      <c r="GJ4" s="1414"/>
      <c r="GK4" s="1414"/>
      <c r="GL4" s="1414"/>
      <c r="GM4" s="1414"/>
      <c r="GN4" s="1414"/>
      <c r="GO4" s="1414"/>
      <c r="GP4" s="1414"/>
      <c r="GQ4" s="1414"/>
      <c r="GR4" s="1414"/>
      <c r="GS4" s="1414"/>
      <c r="GT4" s="1414"/>
      <c r="GU4" s="1414"/>
      <c r="GV4" s="1414"/>
      <c r="GW4" s="1414"/>
      <c r="GX4" s="1414"/>
      <c r="GY4" s="1414"/>
      <c r="GZ4" s="1414"/>
      <c r="HA4" s="1414"/>
      <c r="HB4" s="1414"/>
      <c r="HC4" s="1414"/>
      <c r="HD4" s="1414"/>
      <c r="HE4" s="1414"/>
      <c r="HF4" s="1414"/>
      <c r="HG4" s="1414"/>
      <c r="HH4" s="1414"/>
      <c r="HI4" s="1414"/>
      <c r="HJ4" s="1414"/>
      <c r="HK4" s="1414"/>
      <c r="HL4" s="1414"/>
      <c r="HM4" s="1414"/>
      <c r="HN4" s="1414"/>
      <c r="HO4" s="1414"/>
      <c r="HP4" s="1414"/>
      <c r="HQ4" s="1414"/>
      <c r="HR4" s="1414"/>
      <c r="HS4" s="1414"/>
      <c r="HT4" s="1414"/>
      <c r="HU4" s="1414"/>
      <c r="HV4" s="1414"/>
      <c r="HW4" s="1414"/>
      <c r="HX4" s="1414"/>
      <c r="HY4" s="1414"/>
      <c r="HZ4" s="1414"/>
      <c r="IA4" s="1414"/>
      <c r="IB4" s="1414"/>
      <c r="IC4" s="1414"/>
      <c r="ID4" s="1414"/>
      <c r="IE4" s="1414"/>
      <c r="IF4" s="1414"/>
      <c r="IG4" s="1414"/>
      <c r="IH4" s="1414"/>
      <c r="II4" s="1414"/>
      <c r="IJ4" s="1414"/>
      <c r="IK4" s="1414"/>
      <c r="IL4" s="1414"/>
      <c r="IM4" s="1414"/>
      <c r="IN4" s="1414"/>
      <c r="IO4" s="1414"/>
      <c r="IP4" s="1414"/>
      <c r="IQ4" s="1414"/>
      <c r="IR4" s="1414"/>
      <c r="IS4" s="1414"/>
      <c r="IT4" s="1414"/>
      <c r="IU4" s="1414"/>
      <c r="IV4" s="1414"/>
    </row>
    <row r="5" spans="1:256" s="1" customFormat="1" ht="20.149999999999999" customHeight="1">
      <c r="A5" s="1197" t="s">
        <v>661</v>
      </c>
      <c r="B5" s="1260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420"/>
      <c r="AL5" s="1420"/>
      <c r="AM5" s="1420"/>
      <c r="AN5" s="1420"/>
      <c r="AO5" s="1420"/>
      <c r="AP5" s="1420"/>
      <c r="AQ5" s="1420"/>
      <c r="AR5" s="1420"/>
      <c r="AS5" s="1420"/>
      <c r="AT5" s="1420"/>
      <c r="AU5" s="1420"/>
      <c r="AV5" s="1420"/>
      <c r="AW5" s="1420"/>
      <c r="AX5" s="1420"/>
      <c r="AY5" s="1420"/>
      <c r="AZ5" s="1420"/>
      <c r="BA5" s="1420"/>
      <c r="BB5" s="1420"/>
      <c r="BC5" s="1420"/>
      <c r="BD5" s="1420"/>
      <c r="BE5" s="1420"/>
      <c r="BF5" s="1420"/>
      <c r="BG5" s="1420"/>
      <c r="BH5" s="1420"/>
      <c r="BI5" s="1420"/>
      <c r="BJ5" s="1420"/>
      <c r="BK5" s="1420"/>
      <c r="BL5" s="1420"/>
      <c r="BM5" s="1420"/>
      <c r="BN5" s="1420"/>
      <c r="BO5" s="1420"/>
      <c r="BP5" s="1420"/>
      <c r="BQ5" s="1420"/>
      <c r="BR5" s="1420"/>
      <c r="BS5" s="1420"/>
      <c r="BT5" s="1420"/>
      <c r="BU5" s="1420"/>
      <c r="BV5" s="1420"/>
      <c r="BW5" s="1420"/>
      <c r="BX5" s="1420"/>
      <c r="BY5" s="1420"/>
      <c r="BZ5" s="1420"/>
      <c r="CA5" s="1420"/>
      <c r="CB5" s="1420"/>
      <c r="CC5" s="1420"/>
      <c r="CD5" s="1420"/>
      <c r="CE5" s="1420"/>
      <c r="CF5" s="1420"/>
      <c r="CG5" s="1420"/>
      <c r="CH5" s="1420"/>
      <c r="CI5" s="1420"/>
      <c r="CJ5" s="1420"/>
      <c r="CK5" s="1420"/>
      <c r="CL5" s="1420"/>
      <c r="CM5" s="1420"/>
      <c r="CN5" s="1420"/>
      <c r="CO5" s="1420"/>
      <c r="CP5" s="1420"/>
      <c r="CQ5" s="1420"/>
      <c r="CR5" s="1420"/>
      <c r="CS5" s="1420"/>
      <c r="CT5" s="1420"/>
      <c r="CU5" s="1420"/>
      <c r="CV5" s="1420"/>
      <c r="CW5" s="1420"/>
      <c r="CX5" s="1420"/>
      <c r="CY5" s="1420"/>
      <c r="CZ5" s="1420"/>
      <c r="DA5" s="1420"/>
      <c r="DB5" s="1420"/>
      <c r="DC5" s="1420"/>
      <c r="DD5" s="1420"/>
      <c r="DE5" s="1420"/>
      <c r="DF5" s="1420"/>
      <c r="DG5" s="1420"/>
      <c r="DH5" s="1420"/>
      <c r="DI5" s="1420"/>
      <c r="DJ5" s="1420"/>
      <c r="DK5" s="1420"/>
      <c r="DL5" s="1420"/>
      <c r="DM5" s="1420"/>
      <c r="DN5" s="1420"/>
      <c r="DO5" s="1420"/>
      <c r="DP5" s="1420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420"/>
      <c r="ED5" s="1420"/>
      <c r="EE5" s="1420"/>
      <c r="EF5" s="1420"/>
      <c r="EG5" s="1420"/>
      <c r="EH5" s="1420"/>
      <c r="EI5" s="1420"/>
      <c r="EJ5" s="1420"/>
      <c r="EK5" s="1420"/>
      <c r="EL5" s="1420"/>
      <c r="EM5" s="1420"/>
      <c r="EN5" s="1420"/>
      <c r="EO5" s="1420"/>
      <c r="EP5" s="1420"/>
      <c r="EQ5" s="1420"/>
      <c r="ER5" s="1420"/>
      <c r="ES5" s="1420"/>
      <c r="ET5" s="1420"/>
      <c r="EU5" s="1420"/>
      <c r="EV5" s="1420"/>
      <c r="EW5" s="1420"/>
      <c r="EX5" s="1420"/>
      <c r="EY5" s="1420"/>
      <c r="EZ5" s="1420"/>
      <c r="FA5" s="1420"/>
      <c r="FB5" s="1420"/>
      <c r="FC5" s="1420"/>
      <c r="FD5" s="1420"/>
      <c r="FE5" s="1420"/>
      <c r="FF5" s="1420"/>
      <c r="FG5" s="1420"/>
      <c r="FH5" s="1420"/>
      <c r="FI5" s="1420"/>
      <c r="FJ5" s="1420"/>
      <c r="FK5" s="1420"/>
      <c r="FL5" s="1420"/>
      <c r="FM5" s="1420"/>
      <c r="FN5" s="1420"/>
      <c r="FO5" s="1420"/>
      <c r="FP5" s="1420"/>
      <c r="FQ5" s="1420"/>
      <c r="FR5" s="1420"/>
      <c r="FS5" s="1420"/>
      <c r="FT5" s="1420"/>
      <c r="FU5" s="1420"/>
      <c r="FV5" s="1420"/>
      <c r="FW5" s="1420"/>
      <c r="FX5" s="1420"/>
      <c r="FY5" s="1420"/>
      <c r="FZ5" s="1420"/>
      <c r="GA5" s="1420"/>
      <c r="GB5" s="1420"/>
      <c r="GC5" s="1420"/>
      <c r="GD5" s="1420"/>
      <c r="GE5" s="1420"/>
      <c r="GF5" s="1420"/>
      <c r="GG5" s="1420"/>
      <c r="GH5" s="1420"/>
      <c r="GI5" s="1420"/>
      <c r="GJ5" s="1420"/>
      <c r="GK5" s="1420"/>
      <c r="GL5" s="1420"/>
      <c r="GM5" s="1420"/>
      <c r="GN5" s="1420"/>
      <c r="GO5" s="1420"/>
      <c r="GP5" s="1420"/>
      <c r="GQ5" s="1420"/>
      <c r="GR5" s="1420"/>
      <c r="GS5" s="1420"/>
      <c r="GT5" s="1420"/>
      <c r="GU5" s="1420"/>
      <c r="GV5" s="1420"/>
      <c r="GW5" s="1420"/>
      <c r="GX5" s="1420"/>
      <c r="GY5" s="1420"/>
      <c r="GZ5" s="1420"/>
      <c r="HA5" s="1420"/>
      <c r="HB5" s="1420"/>
      <c r="HC5" s="1420"/>
      <c r="HD5" s="1420"/>
      <c r="HE5" s="1420"/>
      <c r="HF5" s="1420"/>
      <c r="HG5" s="1420"/>
      <c r="HH5" s="1420"/>
      <c r="HI5" s="1420"/>
      <c r="HJ5" s="1420"/>
      <c r="HK5" s="1420"/>
      <c r="HL5" s="1420"/>
      <c r="HM5" s="1420"/>
      <c r="HN5" s="1420"/>
      <c r="HO5" s="1420"/>
      <c r="HP5" s="1420"/>
      <c r="HQ5" s="1420"/>
      <c r="HR5" s="1420"/>
      <c r="HS5" s="1420"/>
      <c r="HT5" s="1420"/>
      <c r="HU5" s="1420"/>
      <c r="HV5" s="1420"/>
      <c r="HW5" s="1420"/>
      <c r="HX5" s="1420"/>
      <c r="HY5" s="1420"/>
      <c r="HZ5" s="1420"/>
      <c r="IA5" s="1420"/>
      <c r="IB5" s="1420"/>
      <c r="IC5" s="1420"/>
      <c r="ID5" s="1420"/>
      <c r="IE5" s="1420"/>
      <c r="IF5" s="1420"/>
      <c r="IG5" s="1420"/>
      <c r="IH5" s="1420"/>
      <c r="II5" s="1420"/>
      <c r="IJ5" s="1420"/>
      <c r="IK5" s="1420"/>
      <c r="IL5" s="1420"/>
      <c r="IM5" s="1420"/>
      <c r="IN5" s="1420"/>
      <c r="IO5" s="1420"/>
      <c r="IP5" s="1420"/>
      <c r="IQ5" s="1420"/>
      <c r="IR5" s="1420"/>
      <c r="IS5" s="1420"/>
      <c r="IT5" s="1420"/>
      <c r="IU5" s="1420"/>
      <c r="IV5" s="1420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1835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1765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1840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8</v>
      </c>
      <c r="I14" s="647">
        <v>2</v>
      </c>
      <c r="J14" s="1018">
        <f t="shared" si="4"/>
        <v>292</v>
      </c>
      <c r="K14" s="1018">
        <f>D14-J14</f>
        <v>14</v>
      </c>
      <c r="L14" s="1041">
        <v>1</v>
      </c>
      <c r="M14" s="1031" t="s">
        <v>1895</v>
      </c>
    </row>
    <row r="15" spans="1:256" s="628" customFormat="1" ht="20.5" customHeight="1">
      <c r="A15" s="626">
        <v>9</v>
      </c>
      <c r="B15" s="627" t="s">
        <v>1760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1844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415">
        <v>3</v>
      </c>
      <c r="M16" s="1031" t="s">
        <v>1833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</f>
        <v>2.1179999999999999</v>
      </c>
      <c r="I17" s="647">
        <v>0</v>
      </c>
      <c r="J17" s="649">
        <f>E17+H17</f>
        <v>103.19499999999999</v>
      </c>
      <c r="K17" s="649">
        <f t="shared" si="3"/>
        <v>14.655850999999998</v>
      </c>
      <c r="L17" s="1416"/>
      <c r="M17" s="1031" t="s">
        <v>1834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3.0830000000000002</v>
      </c>
      <c r="I18" s="649">
        <v>0</v>
      </c>
      <c r="J18" s="649">
        <f>E18+H18</f>
        <v>101.61</v>
      </c>
      <c r="K18" s="649">
        <f t="shared" si="3"/>
        <v>16.240850999999992</v>
      </c>
      <c r="L18" s="1417"/>
      <c r="M18" s="1031" t="s">
        <v>1879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1846</v>
      </c>
      <c r="N19" s="1004"/>
    </row>
    <row r="20" spans="1:14" s="1" customFormat="1" ht="14.5">
      <c r="F20" s="145"/>
      <c r="G20" s="145"/>
      <c r="H20" s="70"/>
      <c r="J20" s="1413"/>
      <c r="K20" s="1413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zoomScale="120" zoomScaleNormal="120" workbookViewId="0">
      <selection activeCell="H18" sqref="H18"/>
    </sheetView>
  </sheetViews>
  <sheetFormatPr defaultColWidth="14.453125" defaultRowHeight="12"/>
  <cols>
    <col min="1" max="1" width="9" style="1299" customWidth="1"/>
    <col min="2" max="2" width="23" style="1299" customWidth="1"/>
    <col min="3" max="3" width="17.54296875" style="1299" customWidth="1"/>
    <col min="4" max="4" width="12.81640625" style="1299" customWidth="1"/>
    <col min="5" max="5" width="14.453125" style="1299" customWidth="1"/>
    <col min="6" max="6" width="12.81640625" style="1299" customWidth="1"/>
    <col min="7" max="7" width="12.7265625" style="1299" customWidth="1"/>
    <col min="8" max="8" width="33.90625" style="1299" customWidth="1"/>
    <col min="9" max="26" width="9.08984375" style="1299" customWidth="1"/>
    <col min="27" max="16384" width="14.453125" style="1299"/>
  </cols>
  <sheetData>
    <row r="1" spans="1:26" ht="18.75" customHeight="1">
      <c r="A1" s="1426" t="s">
        <v>120</v>
      </c>
      <c r="B1" s="1427"/>
      <c r="C1" s="1427"/>
      <c r="D1" s="1427"/>
      <c r="E1" s="1427"/>
      <c r="F1" s="1427"/>
      <c r="G1" s="1427"/>
      <c r="H1" s="1428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</row>
    <row r="2" spans="1:26" ht="18.75" customHeight="1">
      <c r="A2" s="1429" t="s">
        <v>1791</v>
      </c>
      <c r="B2" s="1430"/>
      <c r="C2" s="1430"/>
      <c r="D2" s="1430"/>
      <c r="E2" s="1430"/>
      <c r="F2" s="1430"/>
      <c r="G2" s="1431"/>
      <c r="H2" s="1300">
        <f>TA413_PBNTL!M1</f>
        <v>46247</v>
      </c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</row>
    <row r="3" spans="1:26" ht="18.75" customHeight="1">
      <c r="A3" s="1432" t="s">
        <v>1792</v>
      </c>
      <c r="B3" s="1431"/>
      <c r="C3" s="1433" t="s">
        <v>1811</v>
      </c>
      <c r="D3" s="1430"/>
      <c r="E3" s="1430"/>
      <c r="F3" s="1430"/>
      <c r="G3" s="1430"/>
      <c r="H3" s="1431"/>
      <c r="I3" s="1298"/>
      <c r="J3" s="1298"/>
      <c r="K3" s="1298"/>
      <c r="L3" s="1298"/>
      <c r="M3" s="1298"/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</row>
    <row r="4" spans="1:26" ht="18.75" customHeight="1">
      <c r="A4" s="1432" t="s">
        <v>1793</v>
      </c>
      <c r="B4" s="1431"/>
      <c r="C4" s="1433" t="s">
        <v>1812</v>
      </c>
      <c r="D4" s="1430"/>
      <c r="E4" s="1430"/>
      <c r="F4" s="1430"/>
      <c r="G4" s="1430"/>
      <c r="H4" s="1431"/>
      <c r="I4" s="1298"/>
      <c r="J4" s="1298"/>
      <c r="K4" s="1298"/>
      <c r="L4" s="1298"/>
      <c r="M4" s="1298"/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</row>
    <row r="5" spans="1:26" ht="18.75" customHeight="1">
      <c r="A5" s="1421" t="s">
        <v>1797</v>
      </c>
      <c r="B5" s="1422"/>
      <c r="C5" s="1422"/>
      <c r="D5" s="1422"/>
      <c r="E5" s="1422"/>
      <c r="F5" s="1422"/>
      <c r="G5" s="1422"/>
      <c r="H5" s="1423"/>
      <c r="I5" s="1301"/>
      <c r="J5" s="1301"/>
      <c r="K5" s="1301"/>
      <c r="L5" s="1301"/>
      <c r="M5" s="1301"/>
      <c r="N5" s="1301"/>
      <c r="O5" s="1301"/>
      <c r="P5" s="1301"/>
      <c r="Q5" s="1301"/>
      <c r="R5" s="1301"/>
      <c r="S5" s="1301"/>
      <c r="T5" s="1301"/>
      <c r="U5" s="1301"/>
      <c r="V5" s="1301"/>
      <c r="W5" s="1301"/>
      <c r="X5" s="1301"/>
      <c r="Y5" s="1301"/>
      <c r="Z5" s="1301"/>
    </row>
    <row r="6" spans="1:26" ht="18.75" customHeight="1">
      <c r="A6" s="1302" t="s">
        <v>1798</v>
      </c>
      <c r="B6" s="1302" t="s">
        <v>1799</v>
      </c>
      <c r="C6" s="1303" t="s">
        <v>1794</v>
      </c>
      <c r="D6" s="1302" t="s">
        <v>1800</v>
      </c>
      <c r="E6" s="1304" t="s">
        <v>1795</v>
      </c>
      <c r="F6" s="1304" t="s">
        <v>1796</v>
      </c>
      <c r="G6" s="1305" t="s">
        <v>1813</v>
      </c>
      <c r="H6" s="1305" t="s">
        <v>294</v>
      </c>
      <c r="I6" s="1306"/>
      <c r="J6" s="1306"/>
      <c r="K6" s="1306"/>
      <c r="L6" s="1307"/>
      <c r="M6" s="1307"/>
      <c r="N6" s="1306"/>
      <c r="O6" s="1306"/>
      <c r="P6" s="1306"/>
      <c r="Q6" s="1306"/>
      <c r="R6" s="1306"/>
      <c r="S6" s="1306"/>
      <c r="T6" s="1306"/>
      <c r="U6" s="1306"/>
      <c r="V6" s="1306"/>
      <c r="W6" s="1306"/>
      <c r="X6" s="1306"/>
      <c r="Y6" s="1306"/>
      <c r="Z6" s="1306"/>
    </row>
    <row r="7" spans="1:26" ht="18" customHeight="1">
      <c r="A7" s="1308">
        <v>1</v>
      </c>
      <c r="B7" s="1309" t="s">
        <v>1842</v>
      </c>
      <c r="C7" s="1358" t="s">
        <v>1768</v>
      </c>
      <c r="D7" s="1310" t="str">
        <f>Erection!D310</f>
        <v>DB2+9</v>
      </c>
      <c r="E7" s="1311">
        <v>46236</v>
      </c>
      <c r="F7" s="1311"/>
      <c r="G7" s="1310">
        <v>28</v>
      </c>
      <c r="H7" s="1309" t="s">
        <v>311</v>
      </c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8" customHeight="1">
      <c r="A8" s="1308">
        <v>2</v>
      </c>
      <c r="B8" s="1309"/>
      <c r="C8" s="1358" t="s">
        <v>1769</v>
      </c>
      <c r="D8" s="1310"/>
      <c r="E8" s="1311"/>
      <c r="F8" s="1311"/>
      <c r="G8" s="1310"/>
      <c r="H8" s="1309" t="s">
        <v>1541</v>
      </c>
      <c r="I8" s="1307"/>
      <c r="J8" s="1307"/>
      <c r="K8" s="1307"/>
      <c r="L8" s="1307"/>
      <c r="M8" s="1307"/>
      <c r="N8" s="1307"/>
      <c r="O8" s="1307"/>
      <c r="P8" s="1307"/>
      <c r="Q8" s="1307"/>
      <c r="R8" s="1307"/>
      <c r="S8" s="1307"/>
      <c r="T8" s="1307"/>
      <c r="U8" s="1307"/>
      <c r="V8" s="1307"/>
      <c r="W8" s="1307"/>
      <c r="X8" s="1307"/>
      <c r="Y8" s="1307"/>
      <c r="Z8" s="1307"/>
    </row>
    <row r="9" spans="1:26" ht="13.5" customHeight="1">
      <c r="A9" s="1306"/>
      <c r="B9" s="1312"/>
      <c r="C9" s="1306"/>
      <c r="D9" s="1313"/>
      <c r="E9" s="1314"/>
      <c r="F9" s="1314"/>
      <c r="G9" s="1313"/>
      <c r="H9" s="1313"/>
      <c r="I9" s="1307"/>
      <c r="J9" s="1307"/>
      <c r="K9" s="1307"/>
      <c r="L9" s="1307"/>
      <c r="M9" s="1307"/>
      <c r="N9" s="1307"/>
      <c r="O9" s="1307"/>
      <c r="P9" s="1307"/>
      <c r="Q9" s="1307"/>
      <c r="R9" s="1307"/>
      <c r="S9" s="1307"/>
      <c r="T9" s="1307"/>
      <c r="U9" s="1307"/>
      <c r="V9" s="1307"/>
      <c r="W9" s="1307"/>
      <c r="X9" s="1307"/>
      <c r="Y9" s="1307"/>
      <c r="Z9" s="1307"/>
    </row>
    <row r="10" spans="1:26" ht="18.75" customHeight="1">
      <c r="A10" s="1424" t="s">
        <v>1801</v>
      </c>
      <c r="B10" s="1425"/>
      <c r="C10" s="1425"/>
      <c r="D10" s="1425"/>
      <c r="E10" s="1425"/>
      <c r="F10" s="1425"/>
      <c r="G10" s="1425"/>
      <c r="H10" s="1425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</row>
    <row r="11" spans="1:26" ht="18.75" customHeight="1">
      <c r="A11" s="1315" t="s">
        <v>1798</v>
      </c>
      <c r="B11" s="1315" t="s">
        <v>1799</v>
      </c>
      <c r="C11" s="1315" t="s">
        <v>1802</v>
      </c>
      <c r="D11" s="1316" t="s">
        <v>1803</v>
      </c>
      <c r="E11" s="1317" t="s">
        <v>1795</v>
      </c>
      <c r="F11" s="1316" t="s">
        <v>1796</v>
      </c>
      <c r="G11" s="1318" t="s">
        <v>1813</v>
      </c>
      <c r="H11" s="1305" t="s">
        <v>294</v>
      </c>
      <c r="I11" s="1307"/>
      <c r="J11" s="1307"/>
      <c r="K11" s="1307"/>
      <c r="L11" s="1307"/>
      <c r="M11" s="1307"/>
      <c r="N11" s="1307"/>
      <c r="O11" s="1307"/>
      <c r="P11" s="1307"/>
      <c r="Q11" s="1307"/>
      <c r="R11" s="1307"/>
      <c r="S11" s="1307"/>
      <c r="T11" s="1307"/>
      <c r="U11" s="1307"/>
      <c r="V11" s="1307"/>
      <c r="W11" s="1307"/>
      <c r="X11" s="1307"/>
      <c r="Y11" s="1307"/>
      <c r="Z11" s="1307"/>
    </row>
    <row r="12" spans="1:26" ht="22" customHeight="1">
      <c r="A12" s="1398">
        <v>1</v>
      </c>
      <c r="B12" s="1309" t="s">
        <v>1503</v>
      </c>
      <c r="C12" s="1356" t="s">
        <v>1841</v>
      </c>
      <c r="D12" s="1319">
        <f>'Stretch readiness '!C37/1000</f>
        <v>2.5501670000000001</v>
      </c>
      <c r="E12" s="1311">
        <v>46216</v>
      </c>
      <c r="F12" s="1311"/>
      <c r="G12" s="1310">
        <v>20</v>
      </c>
      <c r="H12" s="1357" t="s">
        <v>1894</v>
      </c>
      <c r="I12" s="1306"/>
      <c r="J12" s="1306"/>
      <c r="K12" s="1306"/>
      <c r="L12" s="1306"/>
      <c r="M12" s="1306"/>
      <c r="N12" s="1306"/>
      <c r="O12" s="1306"/>
      <c r="P12" s="1306"/>
      <c r="Q12" s="1306"/>
      <c r="R12" s="1306"/>
      <c r="S12" s="1306"/>
      <c r="T12" s="1306"/>
      <c r="U12" s="1306"/>
      <c r="V12" s="1306"/>
      <c r="W12" s="1306"/>
      <c r="X12" s="1306"/>
      <c r="Y12" s="1306"/>
      <c r="Z12" s="1306"/>
    </row>
    <row r="13" spans="1:26" ht="22" customHeight="1">
      <c r="A13" s="1398">
        <v>2</v>
      </c>
      <c r="B13" s="1309" t="s">
        <v>1503</v>
      </c>
      <c r="C13" s="1356" t="s">
        <v>1854</v>
      </c>
      <c r="D13" s="1319">
        <f>Stringing!E53</f>
        <v>2.2835349999999996</v>
      </c>
      <c r="E13" s="1311">
        <v>46234</v>
      </c>
      <c r="F13" s="1311"/>
      <c r="G13" s="1310"/>
      <c r="H13" s="1357" t="s">
        <v>1889</v>
      </c>
      <c r="I13" s="1306"/>
      <c r="J13" s="1306"/>
      <c r="K13" s="1306"/>
      <c r="L13" s="1306"/>
      <c r="M13" s="1306"/>
      <c r="N13" s="1306"/>
      <c r="O13" s="1306"/>
      <c r="P13" s="1306"/>
      <c r="Q13" s="1306"/>
      <c r="R13" s="1306"/>
      <c r="S13" s="1306"/>
      <c r="T13" s="1306"/>
      <c r="U13" s="1306"/>
      <c r="V13" s="1306"/>
      <c r="W13" s="1306"/>
      <c r="X13" s="1306"/>
      <c r="Y13" s="1306"/>
      <c r="Z13" s="1306"/>
    </row>
    <row r="14" spans="1:26" s="1328" customFormat="1" ht="19.5" customHeight="1">
      <c r="A14" s="1434">
        <v>2</v>
      </c>
      <c r="B14" s="1322" t="s">
        <v>1667</v>
      </c>
      <c r="C14" s="1323" t="s">
        <v>1860</v>
      </c>
      <c r="D14" s="1324">
        <f>Stringing!E52</f>
        <v>2.383</v>
      </c>
      <c r="E14" s="1325">
        <v>46239</v>
      </c>
      <c r="F14" s="1325"/>
      <c r="G14" s="1326">
        <v>15</v>
      </c>
      <c r="H14" s="1320" t="s">
        <v>1893</v>
      </c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</row>
    <row r="15" spans="1:26" s="1328" customFormat="1" ht="19.5" customHeight="1">
      <c r="A15" s="1435"/>
      <c r="B15" s="1322" t="s">
        <v>1667</v>
      </c>
      <c r="C15" s="1323" t="s">
        <v>1843</v>
      </c>
      <c r="D15" s="1324">
        <f>Stringing!E51</f>
        <v>1.584546</v>
      </c>
      <c r="E15" s="1325">
        <v>46228</v>
      </c>
      <c r="F15" s="1325"/>
      <c r="G15" s="1326">
        <v>40</v>
      </c>
      <c r="H15" s="1357" t="s">
        <v>1859</v>
      </c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</row>
    <row r="16" spans="1:26" s="1328" customFormat="1" ht="19.5" customHeight="1">
      <c r="A16" s="1321">
        <v>3</v>
      </c>
      <c r="B16" s="1322" t="s">
        <v>1823</v>
      </c>
      <c r="C16" s="1323" t="s">
        <v>1892</v>
      </c>
      <c r="D16" s="1324">
        <f>Stringing!E50</f>
        <v>0.32973000000000002</v>
      </c>
      <c r="E16" s="1325">
        <v>46238</v>
      </c>
      <c r="F16" s="1325"/>
      <c r="G16" s="1326">
        <v>35</v>
      </c>
      <c r="H16" s="1320" t="s">
        <v>1868</v>
      </c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</row>
    <row r="17" spans="1:26" s="1328" customFormat="1" ht="19.5" customHeight="1">
      <c r="A17" s="1321">
        <v>4</v>
      </c>
      <c r="B17" s="1309" t="s">
        <v>1503</v>
      </c>
      <c r="C17" s="1323" t="s">
        <v>1871</v>
      </c>
      <c r="D17" s="1324">
        <f>Stringing!E54</f>
        <v>0.39300000000000002</v>
      </c>
      <c r="E17" s="1325">
        <v>46244</v>
      </c>
      <c r="F17" s="1325"/>
      <c r="G17" s="1441">
        <v>35</v>
      </c>
      <c r="H17" s="1320" t="s">
        <v>1891</v>
      </c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</row>
    <row r="18" spans="1:26" s="1328" customFormat="1" ht="19.5" customHeight="1">
      <c r="A18" s="1321">
        <v>5</v>
      </c>
      <c r="B18" s="1309" t="s">
        <v>1503</v>
      </c>
      <c r="C18" s="1323" t="s">
        <v>1872</v>
      </c>
      <c r="D18" s="1324">
        <f>Stringing!E55</f>
        <v>0.39800000000000002</v>
      </c>
      <c r="E18" s="1325">
        <v>46244</v>
      </c>
      <c r="F18" s="1325"/>
      <c r="G18" s="1442"/>
      <c r="H18" s="1320" t="s">
        <v>1891</v>
      </c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</row>
    <row r="19" spans="1:26" ht="18.75" customHeight="1">
      <c r="A19" s="1436" t="s">
        <v>34</v>
      </c>
      <c r="B19" s="1437"/>
      <c r="C19" s="1437"/>
      <c r="D19" s="1437"/>
      <c r="E19" s="1437"/>
      <c r="F19" s="1437"/>
      <c r="G19" s="1437"/>
      <c r="H19" s="1438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06"/>
      <c r="V19" s="1306"/>
      <c r="W19" s="1306"/>
      <c r="X19" s="1306"/>
      <c r="Y19" s="1306"/>
      <c r="Z19" s="1306"/>
    </row>
    <row r="20" spans="1:26" ht="18.75" customHeight="1">
      <c r="A20" s="1329" t="s">
        <v>1805</v>
      </c>
      <c r="B20" s="1329" t="s">
        <v>1799</v>
      </c>
      <c r="C20" s="1329" t="s">
        <v>1794</v>
      </c>
      <c r="D20" s="1330" t="s">
        <v>1800</v>
      </c>
      <c r="E20" s="1329" t="s">
        <v>1806</v>
      </c>
      <c r="F20" s="1331" t="s">
        <v>1795</v>
      </c>
      <c r="G20" s="1330" t="s">
        <v>1796</v>
      </c>
      <c r="H20" s="1329" t="s">
        <v>32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6"/>
    </row>
    <row r="21" spans="1:26" ht="18" customHeight="1">
      <c r="A21" s="1332">
        <v>1</v>
      </c>
      <c r="B21" s="1333"/>
      <c r="C21" s="1333"/>
      <c r="D21" s="1332"/>
      <c r="E21" s="1332"/>
      <c r="F21" s="1332"/>
      <c r="G21" s="1332"/>
      <c r="H21" s="1334"/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6"/>
      <c r="X21" s="1306"/>
      <c r="Y21" s="1306"/>
      <c r="Z21" s="1306"/>
    </row>
    <row r="22" spans="1:26" ht="18" customHeight="1">
      <c r="A22" s="1332">
        <v>2</v>
      </c>
      <c r="B22" s="1332"/>
      <c r="C22" s="1332"/>
      <c r="D22" s="1332"/>
      <c r="E22" s="1332"/>
      <c r="F22" s="1332"/>
      <c r="G22" s="1332"/>
      <c r="H22" s="1329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</row>
    <row r="23" spans="1:26" ht="18.75" customHeight="1">
      <c r="A23" s="1436" t="s">
        <v>1804</v>
      </c>
      <c r="B23" s="1437"/>
      <c r="C23" s="1437"/>
      <c r="D23" s="1437"/>
      <c r="E23" s="1437"/>
      <c r="F23" s="1437"/>
      <c r="G23" s="1437"/>
      <c r="H23" s="1438"/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6"/>
      <c r="T23" s="1306"/>
      <c r="U23" s="1306"/>
      <c r="V23" s="1306"/>
      <c r="W23" s="1306"/>
      <c r="X23" s="1306"/>
      <c r="Y23" s="1306"/>
      <c r="Z23" s="1306"/>
    </row>
    <row r="24" spans="1:26" ht="18.75" customHeight="1">
      <c r="A24" s="1329" t="s">
        <v>1805</v>
      </c>
      <c r="B24" s="1329" t="s">
        <v>1799</v>
      </c>
      <c r="C24" s="1329" t="s">
        <v>1802</v>
      </c>
      <c r="D24" s="1330" t="s">
        <v>1803</v>
      </c>
      <c r="E24" s="1331" t="s">
        <v>1795</v>
      </c>
      <c r="F24" s="1330" t="s">
        <v>1796</v>
      </c>
      <c r="G24" s="1432" t="s">
        <v>32</v>
      </c>
      <c r="H24" s="1431"/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6"/>
      <c r="T24" s="1306"/>
      <c r="U24" s="1306"/>
      <c r="V24" s="1306"/>
      <c r="W24" s="1306"/>
      <c r="X24" s="1306"/>
      <c r="Y24" s="1306"/>
      <c r="Z24" s="1306"/>
    </row>
    <row r="25" spans="1:26" ht="18" customHeight="1">
      <c r="A25" s="1332">
        <v>1</v>
      </c>
      <c r="B25" s="1332" t="s">
        <v>1845</v>
      </c>
      <c r="C25" s="1332"/>
      <c r="D25" s="1332"/>
      <c r="E25" s="1335"/>
      <c r="F25" s="1336"/>
      <c r="G25" s="1440"/>
      <c r="H25" s="1431"/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6"/>
      <c r="T25" s="1306"/>
      <c r="U25" s="1306"/>
      <c r="V25" s="1306"/>
      <c r="W25" s="1306"/>
      <c r="X25" s="1306"/>
      <c r="Y25" s="1306"/>
      <c r="Z25" s="1306"/>
    </row>
    <row r="26" spans="1:26" ht="18" customHeight="1">
      <c r="A26" s="1332"/>
      <c r="B26" s="1337"/>
      <c r="C26" s="1332"/>
      <c r="D26" s="1338"/>
      <c r="E26" s="1335"/>
      <c r="F26" s="1335"/>
      <c r="G26" s="1440"/>
      <c r="H26" s="1431"/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6"/>
      <c r="T26" s="1306"/>
      <c r="U26" s="1306"/>
      <c r="V26" s="1306"/>
      <c r="W26" s="1306"/>
      <c r="X26" s="1306"/>
      <c r="Y26" s="1306"/>
      <c r="Z26" s="1306"/>
    </row>
    <row r="27" spans="1:26" ht="18.75" customHeight="1">
      <c r="A27" s="1439" t="s">
        <v>1807</v>
      </c>
      <c r="B27" s="1430"/>
      <c r="C27" s="1430"/>
      <c r="D27" s="1430"/>
      <c r="E27" s="1430"/>
      <c r="F27" s="1430"/>
      <c r="G27" s="1430"/>
      <c r="H27" s="1431"/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6"/>
      <c r="T27" s="1306"/>
      <c r="U27" s="1306"/>
      <c r="V27" s="1306"/>
      <c r="W27" s="1306"/>
      <c r="X27" s="1306"/>
      <c r="Y27" s="1306"/>
      <c r="Z27" s="1306"/>
    </row>
    <row r="28" spans="1:26" ht="18.75" customHeight="1">
      <c r="A28" s="1329" t="s">
        <v>1805</v>
      </c>
      <c r="B28" s="1329" t="s">
        <v>1799</v>
      </c>
      <c r="C28" s="1329" t="s">
        <v>1794</v>
      </c>
      <c r="D28" s="1330" t="s">
        <v>1800</v>
      </c>
      <c r="E28" s="1331"/>
      <c r="F28" s="1331" t="s">
        <v>1795</v>
      </c>
      <c r="G28" s="1330" t="s">
        <v>1796</v>
      </c>
      <c r="H28" s="1329" t="s">
        <v>32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6"/>
      <c r="T28" s="1306"/>
      <c r="U28" s="1306"/>
      <c r="V28" s="1306"/>
      <c r="W28" s="1306"/>
      <c r="X28" s="1306"/>
      <c r="Y28" s="1306"/>
      <c r="Z28" s="1306"/>
    </row>
    <row r="29" spans="1:26" ht="18" customHeight="1">
      <c r="A29" s="1332">
        <v>1</v>
      </c>
      <c r="B29" s="1337"/>
      <c r="C29" s="1339"/>
      <c r="D29" s="1332"/>
      <c r="E29" s="1332"/>
      <c r="F29" s="1337"/>
      <c r="G29" s="1337"/>
      <c r="H29" s="1332"/>
      <c r="I29" s="1306"/>
      <c r="J29" s="1306"/>
      <c r="K29" s="1306"/>
      <c r="L29" s="1306"/>
      <c r="M29" s="1306"/>
      <c r="N29" s="1306"/>
      <c r="O29" s="1306"/>
      <c r="P29" s="1306"/>
      <c r="Q29" s="1306"/>
      <c r="R29" s="1298"/>
      <c r="S29" s="1298"/>
      <c r="T29" s="1298"/>
      <c r="U29" s="1298"/>
      <c r="V29" s="1298"/>
      <c r="W29" s="1298"/>
      <c r="X29" s="1298"/>
      <c r="Y29" s="1298"/>
      <c r="Z29" s="1298"/>
    </row>
    <row r="30" spans="1:26" ht="18" customHeight="1">
      <c r="A30" s="1332">
        <v>2</v>
      </c>
      <c r="B30" s="1337"/>
      <c r="C30" s="1339"/>
      <c r="D30" s="1332"/>
      <c r="E30" s="1332"/>
      <c r="F30" s="1332"/>
      <c r="G30" s="1332"/>
      <c r="H30" s="1332"/>
      <c r="I30" s="1298"/>
      <c r="J30" s="1298"/>
      <c r="K30" s="1298"/>
      <c r="L30" s="1298"/>
      <c r="M30" s="1298"/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</row>
    <row r="31" spans="1:26" ht="18.75" customHeight="1">
      <c r="A31" s="1439" t="s">
        <v>1808</v>
      </c>
      <c r="B31" s="1430"/>
      <c r="C31" s="1430"/>
      <c r="D31" s="1430"/>
      <c r="E31" s="1430"/>
      <c r="F31" s="1430"/>
      <c r="G31" s="1430"/>
      <c r="H31" s="1431"/>
      <c r="I31" s="1298"/>
      <c r="J31" s="1298"/>
      <c r="K31" s="1298"/>
      <c r="L31" s="1298"/>
      <c r="M31" s="1298"/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</row>
    <row r="32" spans="1:26" ht="39" customHeight="1">
      <c r="A32" s="1329" t="s">
        <v>1805</v>
      </c>
      <c r="B32" s="1329" t="s">
        <v>1799</v>
      </c>
      <c r="C32" s="1329" t="s">
        <v>1794</v>
      </c>
      <c r="D32" s="1330" t="s">
        <v>1800</v>
      </c>
      <c r="E32" s="1330" t="s">
        <v>1809</v>
      </c>
      <c r="F32" s="1340" t="s">
        <v>1810</v>
      </c>
      <c r="G32" s="1330"/>
      <c r="H32" s="1329" t="s">
        <v>32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</row>
    <row r="33" spans="1:26" ht="18" customHeight="1">
      <c r="A33" s="1332">
        <v>1</v>
      </c>
      <c r="B33" s="1341"/>
      <c r="C33" s="1342"/>
      <c r="D33" s="1332"/>
      <c r="E33" s="1332"/>
      <c r="F33" s="1332"/>
      <c r="G33" s="1332"/>
      <c r="H33" s="1332"/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</row>
    <row r="34" spans="1:26" ht="18" customHeight="1">
      <c r="A34" s="1332">
        <v>2</v>
      </c>
      <c r="B34" s="1341"/>
      <c r="C34" s="1342"/>
      <c r="D34" s="1332"/>
      <c r="E34" s="1332"/>
      <c r="F34" s="1332"/>
      <c r="G34" s="1332"/>
      <c r="H34" s="1332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</row>
    <row r="35" spans="1:26" ht="18" customHeight="1">
      <c r="A35" s="1332">
        <v>3</v>
      </c>
      <c r="B35" s="1332"/>
      <c r="C35" s="1342"/>
      <c r="D35" s="1332"/>
      <c r="E35" s="1332"/>
      <c r="F35" s="1332"/>
      <c r="G35" s="1332"/>
      <c r="H35" s="1332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</row>
    <row r="36" spans="1:26" ht="18.75" customHeight="1">
      <c r="A36" s="1298"/>
      <c r="B36" s="1343"/>
      <c r="C36" s="1298"/>
      <c r="D36" s="1343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</row>
    <row r="37" spans="1:26" ht="18.75" customHeight="1">
      <c r="A37" s="1298"/>
      <c r="B37" s="1343"/>
      <c r="C37" s="1298"/>
      <c r="D37" s="1343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</row>
    <row r="38" spans="1:26" ht="18.75" customHeight="1">
      <c r="A38" s="1298"/>
      <c r="B38" s="1343"/>
      <c r="C38" s="1298"/>
      <c r="D38" s="1343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</row>
    <row r="39" spans="1:26" ht="18.75" customHeight="1">
      <c r="A39" s="1298"/>
      <c r="B39" s="1343"/>
      <c r="C39" s="1298"/>
      <c r="D39" s="1343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</row>
    <row r="40" spans="1:26" ht="18.75" customHeight="1">
      <c r="A40" s="1298"/>
      <c r="B40" s="1343"/>
      <c r="C40" s="1298"/>
      <c r="D40" s="1343"/>
      <c r="E40" s="1298"/>
      <c r="F40" s="1298"/>
      <c r="G40" s="1298"/>
      <c r="H40" s="1298"/>
      <c r="I40" s="1298"/>
      <c r="J40" s="1298"/>
      <c r="K40" s="1298"/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</row>
    <row r="41" spans="1:26" ht="18.75" customHeight="1">
      <c r="A41" s="1298"/>
      <c r="B41" s="1343"/>
      <c r="C41" s="1298"/>
      <c r="D41" s="1343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</row>
    <row r="42" spans="1:26" ht="18.75" customHeight="1">
      <c r="A42" s="1298"/>
      <c r="B42" s="1343"/>
      <c r="C42" s="1298"/>
      <c r="D42" s="1343"/>
      <c r="E42" s="1298"/>
      <c r="F42" s="1298"/>
      <c r="G42" s="1298"/>
      <c r="H42" s="1298"/>
      <c r="I42" s="1298"/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</row>
    <row r="43" spans="1:26" ht="18.75" customHeight="1">
      <c r="A43" s="1298"/>
      <c r="B43" s="1343"/>
      <c r="C43" s="1298"/>
      <c r="D43" s="1343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</row>
    <row r="44" spans="1:26" ht="18.75" customHeight="1">
      <c r="A44" s="1298"/>
      <c r="B44" s="1343"/>
      <c r="C44" s="1298"/>
      <c r="D44" s="1343"/>
      <c r="E44" s="1298"/>
      <c r="F44" s="1298"/>
      <c r="G44" s="1298"/>
      <c r="H44" s="1298"/>
      <c r="I44" s="1298"/>
      <c r="J44" s="1298"/>
      <c r="K44" s="1298"/>
      <c r="L44" s="1298"/>
      <c r="M44" s="1298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</row>
    <row r="45" spans="1:26" ht="18.75" customHeight="1">
      <c r="A45" s="1298"/>
      <c r="B45" s="1343"/>
      <c r="C45" s="1298"/>
      <c r="D45" s="1343"/>
      <c r="E45" s="1298"/>
      <c r="F45" s="1298"/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</row>
    <row r="46" spans="1:26" ht="18.75" customHeight="1">
      <c r="A46" s="1298"/>
      <c r="B46" s="1343"/>
      <c r="C46" s="1298"/>
      <c r="D46" s="1343"/>
      <c r="E46" s="1298"/>
      <c r="F46" s="1298"/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</row>
    <row r="47" spans="1:26" ht="18.75" customHeight="1">
      <c r="A47" s="1298"/>
      <c r="B47" s="1343"/>
      <c r="C47" s="1298"/>
      <c r="D47" s="1343"/>
      <c r="E47" s="1298"/>
      <c r="F47" s="1298"/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</row>
    <row r="48" spans="1:26" ht="18.75" customHeight="1">
      <c r="A48" s="1298"/>
      <c r="B48" s="1343"/>
      <c r="C48" s="1298"/>
      <c r="D48" s="1343"/>
      <c r="E48" s="1298"/>
      <c r="F48" s="1298"/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</row>
    <row r="49" spans="1:26" ht="18.75" customHeight="1">
      <c r="A49" s="1298"/>
      <c r="B49" s="1343"/>
      <c r="C49" s="1298"/>
      <c r="D49" s="1343"/>
      <c r="E49" s="1298"/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</row>
    <row r="50" spans="1:26" ht="18.75" customHeight="1">
      <c r="A50" s="1298"/>
      <c r="B50" s="1343"/>
      <c r="C50" s="1298"/>
      <c r="D50" s="1343"/>
      <c r="E50" s="1298"/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</row>
    <row r="51" spans="1:26" ht="18.75" customHeight="1">
      <c r="A51" s="1298"/>
      <c r="B51" s="1343"/>
      <c r="C51" s="1298"/>
      <c r="D51" s="1343"/>
      <c r="E51" s="1298"/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</row>
    <row r="52" spans="1:26" ht="18.75" customHeight="1">
      <c r="A52" s="1298"/>
      <c r="B52" s="1343"/>
      <c r="C52" s="1298"/>
      <c r="D52" s="1343"/>
      <c r="E52" s="1298"/>
      <c r="F52" s="1298"/>
      <c r="G52" s="1298"/>
      <c r="H52" s="1298"/>
      <c r="I52" s="1298"/>
      <c r="J52" s="1298"/>
      <c r="K52" s="1298"/>
      <c r="L52" s="1298"/>
      <c r="M52" s="1298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</row>
    <row r="53" spans="1:26" ht="18.75" customHeight="1">
      <c r="A53" s="1298"/>
      <c r="B53" s="1343"/>
      <c r="C53" s="1298"/>
      <c r="D53" s="1343"/>
      <c r="E53" s="1298"/>
      <c r="F53" s="1298"/>
      <c r="G53" s="1298"/>
      <c r="H53" s="1298"/>
      <c r="I53" s="1298"/>
      <c r="J53" s="1298"/>
      <c r="K53" s="1298"/>
      <c r="L53" s="1298"/>
      <c r="M53" s="1298"/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</row>
    <row r="54" spans="1:26" ht="18.75" customHeight="1">
      <c r="A54" s="1298"/>
      <c r="B54" s="1343"/>
      <c r="C54" s="1298"/>
      <c r="D54" s="1343"/>
      <c r="E54" s="1298"/>
      <c r="F54" s="1298"/>
      <c r="G54" s="1298"/>
      <c r="H54" s="1298"/>
      <c r="I54" s="1298"/>
      <c r="J54" s="1298"/>
      <c r="K54" s="1298"/>
      <c r="L54" s="1298"/>
      <c r="M54" s="1298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</row>
    <row r="55" spans="1:26" ht="18.75" customHeight="1">
      <c r="A55" s="1298"/>
      <c r="B55" s="1343"/>
      <c r="C55" s="1298"/>
      <c r="D55" s="1343"/>
      <c r="E55" s="1298"/>
      <c r="F55" s="1298"/>
      <c r="G55" s="1298"/>
      <c r="H55" s="1298"/>
      <c r="I55" s="1298"/>
      <c r="J55" s="1298"/>
      <c r="K55" s="1298"/>
      <c r="L55" s="1298"/>
      <c r="M55" s="1298"/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</row>
    <row r="56" spans="1:26" ht="18.75" customHeight="1">
      <c r="A56" s="1298"/>
      <c r="B56" s="1343"/>
      <c r="C56" s="1298"/>
      <c r="D56" s="1343"/>
      <c r="E56" s="1298"/>
      <c r="F56" s="1298"/>
      <c r="G56" s="1298"/>
      <c r="H56" s="1298"/>
      <c r="I56" s="1298"/>
      <c r="J56" s="1298"/>
      <c r="K56" s="1298"/>
      <c r="L56" s="1298"/>
      <c r="M56" s="1298"/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</row>
    <row r="57" spans="1:26" ht="18.75" customHeight="1">
      <c r="A57" s="1298"/>
      <c r="B57" s="1343"/>
      <c r="C57" s="1298"/>
      <c r="D57" s="1343"/>
      <c r="E57" s="1298"/>
      <c r="F57" s="1298"/>
      <c r="G57" s="1298"/>
      <c r="H57" s="1298"/>
      <c r="I57" s="1298"/>
      <c r="J57" s="1298"/>
      <c r="K57" s="1298"/>
      <c r="L57" s="1298"/>
      <c r="M57" s="1298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</row>
    <row r="58" spans="1:26" ht="18.75" customHeight="1">
      <c r="A58" s="1298"/>
      <c r="B58" s="1343"/>
      <c r="C58" s="1298"/>
      <c r="D58" s="1343"/>
      <c r="E58" s="1298"/>
      <c r="F58" s="1298"/>
      <c r="G58" s="1298"/>
      <c r="H58" s="1298"/>
      <c r="I58" s="1298"/>
      <c r="J58" s="1298"/>
      <c r="K58" s="1298"/>
      <c r="L58" s="1298"/>
      <c r="M58" s="1298"/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</row>
    <row r="59" spans="1:26" ht="18.75" customHeight="1">
      <c r="A59" s="1298"/>
      <c r="B59" s="1343"/>
      <c r="C59" s="1298"/>
      <c r="D59" s="1343"/>
      <c r="E59" s="1298"/>
      <c r="F59" s="1298"/>
      <c r="G59" s="1298"/>
      <c r="H59" s="1298"/>
      <c r="I59" s="1298"/>
      <c r="J59" s="1298"/>
      <c r="K59" s="1298"/>
      <c r="L59" s="1298"/>
      <c r="M59" s="1298"/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</row>
    <row r="60" spans="1:26" ht="18.75" customHeight="1">
      <c r="A60" s="1298"/>
      <c r="B60" s="1343"/>
      <c r="C60" s="1298"/>
      <c r="D60" s="1343"/>
      <c r="E60" s="1298"/>
      <c r="F60" s="1298"/>
      <c r="G60" s="1298"/>
      <c r="H60" s="1298"/>
      <c r="I60" s="1298"/>
      <c r="J60" s="1298"/>
      <c r="K60" s="1298"/>
      <c r="L60" s="1298"/>
      <c r="M60" s="1298"/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</row>
    <row r="61" spans="1:26" ht="18.75" customHeight="1">
      <c r="A61" s="1298"/>
      <c r="B61" s="1343"/>
      <c r="C61" s="1298"/>
      <c r="D61" s="1343"/>
      <c r="E61" s="1298"/>
      <c r="F61" s="1298"/>
      <c r="G61" s="1298"/>
      <c r="H61" s="1298"/>
      <c r="I61" s="1298"/>
      <c r="J61" s="1298"/>
      <c r="K61" s="1298"/>
      <c r="L61" s="1298"/>
      <c r="M61" s="1298"/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</row>
    <row r="62" spans="1:26" ht="18.75" customHeight="1">
      <c r="A62" s="1298"/>
      <c r="B62" s="1343"/>
      <c r="C62" s="1298"/>
      <c r="D62" s="1343"/>
      <c r="E62" s="1298"/>
      <c r="F62" s="1298"/>
      <c r="G62" s="1298"/>
      <c r="H62" s="1298"/>
      <c r="I62" s="1298"/>
      <c r="J62" s="1298"/>
      <c r="K62" s="1298"/>
      <c r="L62" s="1298"/>
      <c r="M62" s="1298"/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</row>
    <row r="63" spans="1:26" ht="18.75" customHeight="1">
      <c r="A63" s="1298"/>
      <c r="B63" s="1343"/>
      <c r="C63" s="1298"/>
      <c r="D63" s="1343"/>
      <c r="E63" s="1298"/>
      <c r="F63" s="1298"/>
      <c r="G63" s="1298"/>
      <c r="H63" s="1298"/>
      <c r="I63" s="1298"/>
      <c r="J63" s="1298"/>
      <c r="K63" s="1298"/>
      <c r="L63" s="1298"/>
      <c r="M63" s="1298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</row>
    <row r="64" spans="1:26" ht="18.75" customHeight="1">
      <c r="A64" s="1298"/>
      <c r="B64" s="1343"/>
      <c r="C64" s="1298"/>
      <c r="D64" s="1343"/>
      <c r="E64" s="1298"/>
      <c r="F64" s="1298"/>
      <c r="G64" s="1298"/>
      <c r="H64" s="1298"/>
      <c r="I64" s="1298"/>
      <c r="J64" s="1298"/>
      <c r="K64" s="1298"/>
      <c r="L64" s="1298"/>
      <c r="M64" s="1298"/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</row>
    <row r="65" spans="1:26" ht="18.75" customHeight="1">
      <c r="A65" s="1298"/>
      <c r="B65" s="1343"/>
      <c r="C65" s="1298"/>
      <c r="D65" s="1343"/>
      <c r="E65" s="1298"/>
      <c r="F65" s="1298"/>
      <c r="G65" s="1298"/>
      <c r="H65" s="1298"/>
      <c r="I65" s="1298"/>
      <c r="J65" s="1298"/>
      <c r="K65" s="1298"/>
      <c r="L65" s="1298"/>
      <c r="M65" s="1298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</row>
    <row r="66" spans="1:26" ht="18.75" customHeight="1">
      <c r="A66" s="1298"/>
      <c r="B66" s="1343"/>
      <c r="C66" s="1298"/>
      <c r="D66" s="1343"/>
      <c r="E66" s="1298"/>
      <c r="F66" s="1298"/>
      <c r="G66" s="1298"/>
      <c r="H66" s="1298"/>
      <c r="I66" s="1298"/>
      <c r="J66" s="1298"/>
      <c r="K66" s="1298"/>
      <c r="L66" s="1298"/>
      <c r="M66" s="1298"/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</row>
    <row r="67" spans="1:26" ht="18.75" customHeight="1">
      <c r="A67" s="1298"/>
      <c r="B67" s="1343"/>
      <c r="C67" s="1298"/>
      <c r="D67" s="1343"/>
      <c r="E67" s="1298"/>
      <c r="F67" s="1298"/>
      <c r="G67" s="1298"/>
      <c r="H67" s="1298"/>
      <c r="I67" s="1298"/>
      <c r="J67" s="1298"/>
      <c r="K67" s="1298"/>
      <c r="L67" s="1298"/>
      <c r="M67" s="1298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</row>
    <row r="68" spans="1:26" ht="18.75" customHeight="1">
      <c r="A68" s="1298"/>
      <c r="B68" s="1343"/>
      <c r="C68" s="1298"/>
      <c r="D68" s="1343"/>
      <c r="E68" s="1298"/>
      <c r="F68" s="1298"/>
      <c r="G68" s="1298"/>
      <c r="H68" s="1298"/>
      <c r="I68" s="1298"/>
      <c r="J68" s="1298"/>
      <c r="K68" s="1298"/>
      <c r="L68" s="1298"/>
      <c r="M68" s="1298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</row>
    <row r="69" spans="1:26" ht="18.75" customHeight="1">
      <c r="A69" s="1298"/>
      <c r="B69" s="1343"/>
      <c r="C69" s="1298"/>
      <c r="D69" s="1343"/>
      <c r="E69" s="1298"/>
      <c r="F69" s="1298"/>
      <c r="G69" s="1298"/>
      <c r="H69" s="1298"/>
      <c r="I69" s="1298"/>
      <c r="J69" s="1298"/>
      <c r="K69" s="1298"/>
      <c r="L69" s="1298"/>
      <c r="M69" s="1298"/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</row>
    <row r="70" spans="1:26" ht="18.75" customHeight="1">
      <c r="A70" s="1298"/>
      <c r="B70" s="1343"/>
      <c r="C70" s="1298"/>
      <c r="D70" s="1343"/>
      <c r="E70" s="1298"/>
      <c r="F70" s="1298"/>
      <c r="G70" s="1298"/>
      <c r="H70" s="1298"/>
      <c r="I70" s="1298"/>
      <c r="J70" s="1298"/>
      <c r="K70" s="1298"/>
      <c r="L70" s="1298"/>
      <c r="M70" s="1298"/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</row>
    <row r="71" spans="1:26" ht="18.75" customHeight="1">
      <c r="A71" s="1298"/>
      <c r="B71" s="1343"/>
      <c r="C71" s="1298"/>
      <c r="D71" s="1343"/>
      <c r="E71" s="1298"/>
      <c r="F71" s="1298"/>
      <c r="G71" s="1298"/>
      <c r="H71" s="1298"/>
      <c r="I71" s="1298"/>
      <c r="J71" s="1298"/>
      <c r="K71" s="1298"/>
      <c r="L71" s="1298"/>
      <c r="M71" s="1298"/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</row>
    <row r="72" spans="1:26" ht="18.75" customHeight="1">
      <c r="A72" s="1298"/>
      <c r="B72" s="1343"/>
      <c r="C72" s="1298"/>
      <c r="D72" s="1343"/>
      <c r="E72" s="1298"/>
      <c r="F72" s="1298"/>
      <c r="G72" s="1298"/>
      <c r="H72" s="1298"/>
      <c r="I72" s="1298"/>
      <c r="J72" s="1298"/>
      <c r="K72" s="1298"/>
      <c r="L72" s="1298"/>
      <c r="M72" s="1298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</row>
    <row r="73" spans="1:26" ht="18.75" customHeight="1">
      <c r="A73" s="1298"/>
      <c r="B73" s="1343"/>
      <c r="C73" s="1298"/>
      <c r="D73" s="1343"/>
      <c r="E73" s="1298"/>
      <c r="F73" s="1298"/>
      <c r="G73" s="1298"/>
      <c r="H73" s="1298"/>
      <c r="I73" s="1298"/>
      <c r="J73" s="1298"/>
      <c r="K73" s="1298"/>
      <c r="L73" s="1298"/>
      <c r="M73" s="1298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</row>
    <row r="74" spans="1:26" ht="18.75" customHeight="1">
      <c r="A74" s="1298"/>
      <c r="B74" s="1343"/>
      <c r="C74" s="1298"/>
      <c r="D74" s="1343"/>
      <c r="E74" s="1298"/>
      <c r="F74" s="1298"/>
      <c r="G74" s="1298"/>
      <c r="H74" s="1298"/>
      <c r="I74" s="1298"/>
      <c r="J74" s="1298"/>
      <c r="K74" s="1298"/>
      <c r="L74" s="1298"/>
      <c r="M74" s="1298"/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</row>
    <row r="75" spans="1:26" ht="18.75" customHeight="1">
      <c r="A75" s="1298"/>
      <c r="B75" s="1343"/>
      <c r="C75" s="1298"/>
      <c r="D75" s="1343"/>
      <c r="E75" s="1298"/>
      <c r="F75" s="1298"/>
      <c r="G75" s="1298"/>
      <c r="H75" s="1298"/>
      <c r="I75" s="1298"/>
      <c r="J75" s="1298"/>
      <c r="K75" s="1298"/>
      <c r="L75" s="1298"/>
      <c r="M75" s="1298"/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</row>
    <row r="76" spans="1:26" ht="18.75" customHeight="1">
      <c r="A76" s="1298"/>
      <c r="B76" s="1343"/>
      <c r="C76" s="1298"/>
      <c r="D76" s="1343"/>
      <c r="E76" s="1298"/>
      <c r="F76" s="1298"/>
      <c r="G76" s="1298"/>
      <c r="H76" s="1298"/>
      <c r="I76" s="1298"/>
      <c r="J76" s="1298"/>
      <c r="K76" s="1298"/>
      <c r="L76" s="1298"/>
      <c r="M76" s="1298"/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</row>
    <row r="77" spans="1:26" ht="18.75" customHeight="1">
      <c r="A77" s="1298"/>
      <c r="B77" s="1343"/>
      <c r="C77" s="1298"/>
      <c r="D77" s="1343"/>
      <c r="E77" s="1298"/>
      <c r="F77" s="1298"/>
      <c r="G77" s="1298"/>
      <c r="H77" s="1298"/>
      <c r="I77" s="1298"/>
      <c r="J77" s="1298"/>
      <c r="K77" s="1298"/>
      <c r="L77" s="1298"/>
      <c r="M77" s="1298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</row>
    <row r="78" spans="1:26" ht="18.75" customHeight="1">
      <c r="A78" s="1298"/>
      <c r="B78" s="1343"/>
      <c r="C78" s="1298"/>
      <c r="D78" s="1343"/>
      <c r="E78" s="1298"/>
      <c r="F78" s="1298"/>
      <c r="G78" s="1298"/>
      <c r="H78" s="1298"/>
      <c r="I78" s="1298"/>
      <c r="J78" s="1298"/>
      <c r="K78" s="1298"/>
      <c r="L78" s="1298"/>
      <c r="M78" s="1298"/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</row>
    <row r="79" spans="1:26" ht="18.75" customHeight="1">
      <c r="A79" s="1298"/>
      <c r="B79" s="1343"/>
      <c r="C79" s="1298"/>
      <c r="D79" s="1343"/>
      <c r="E79" s="1298"/>
      <c r="F79" s="1298"/>
      <c r="G79" s="1298"/>
      <c r="H79" s="1298"/>
      <c r="I79" s="1298"/>
      <c r="J79" s="1298"/>
      <c r="K79" s="1298"/>
      <c r="L79" s="1298"/>
      <c r="M79" s="1298"/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</row>
    <row r="80" spans="1:26" ht="18.75" customHeight="1">
      <c r="A80" s="1298"/>
      <c r="B80" s="1343"/>
      <c r="C80" s="1298"/>
      <c r="D80" s="1343"/>
      <c r="E80" s="1298"/>
      <c r="F80" s="1298"/>
      <c r="G80" s="1298"/>
      <c r="H80" s="1298"/>
      <c r="I80" s="1298"/>
      <c r="J80" s="1298"/>
      <c r="K80" s="1298"/>
      <c r="L80" s="1298"/>
      <c r="M80" s="1298"/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</row>
    <row r="81" spans="1:26" ht="18.75" customHeight="1">
      <c r="A81" s="1298"/>
      <c r="B81" s="1343"/>
      <c r="C81" s="1298"/>
      <c r="D81" s="1343"/>
      <c r="E81" s="1298"/>
      <c r="F81" s="1298"/>
      <c r="G81" s="1298"/>
      <c r="H81" s="1298"/>
      <c r="I81" s="1298"/>
      <c r="J81" s="1298"/>
      <c r="K81" s="1298"/>
      <c r="L81" s="1298"/>
      <c r="M81" s="1298"/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</row>
    <row r="82" spans="1:26" ht="18.75" customHeight="1">
      <c r="A82" s="1298"/>
      <c r="B82" s="1343"/>
      <c r="C82" s="1298"/>
      <c r="D82" s="1343"/>
      <c r="E82" s="1298"/>
      <c r="F82" s="1298"/>
      <c r="G82" s="1298"/>
      <c r="H82" s="1298"/>
      <c r="I82" s="1298"/>
      <c r="J82" s="1298"/>
      <c r="K82" s="1298"/>
      <c r="L82" s="1298"/>
      <c r="M82" s="1298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</row>
    <row r="83" spans="1:26" ht="18.75" customHeight="1">
      <c r="A83" s="1298"/>
      <c r="B83" s="1343"/>
      <c r="C83" s="1298"/>
      <c r="D83" s="1343"/>
      <c r="E83" s="1298"/>
      <c r="F83" s="1298"/>
      <c r="G83" s="1298"/>
      <c r="H83" s="1298"/>
      <c r="I83" s="1298"/>
      <c r="J83" s="1298"/>
      <c r="K83" s="1298"/>
      <c r="L83" s="1298"/>
      <c r="M83" s="1298"/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</row>
    <row r="84" spans="1:26" ht="18.75" customHeight="1">
      <c r="A84" s="1298"/>
      <c r="B84" s="1343"/>
      <c r="C84" s="1298"/>
      <c r="D84" s="1343"/>
      <c r="E84" s="1298"/>
      <c r="F84" s="1298"/>
      <c r="G84" s="1298"/>
      <c r="H84" s="1298"/>
      <c r="I84" s="1298"/>
      <c r="J84" s="1298"/>
      <c r="K84" s="1298"/>
      <c r="L84" s="1298"/>
      <c r="M84" s="1298"/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</row>
    <row r="85" spans="1:26" ht="18.75" customHeight="1">
      <c r="A85" s="1298"/>
      <c r="B85" s="1343"/>
      <c r="C85" s="1298"/>
      <c r="D85" s="1343"/>
      <c r="E85" s="1298"/>
      <c r="F85" s="1298"/>
      <c r="G85" s="1298"/>
      <c r="H85" s="1298"/>
      <c r="I85" s="1298"/>
      <c r="J85" s="1298"/>
      <c r="K85" s="1298"/>
      <c r="L85" s="1298"/>
      <c r="M85" s="1298"/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</row>
    <row r="86" spans="1:26" ht="18.75" customHeight="1">
      <c r="A86" s="1298"/>
      <c r="B86" s="1343"/>
      <c r="C86" s="1298"/>
      <c r="D86" s="1343"/>
      <c r="E86" s="1298"/>
      <c r="F86" s="1298"/>
      <c r="G86" s="1298"/>
      <c r="H86" s="1298"/>
      <c r="I86" s="1298"/>
      <c r="J86" s="1298"/>
      <c r="K86" s="1298"/>
      <c r="L86" s="1298"/>
      <c r="M86" s="1298"/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</row>
    <row r="87" spans="1:26" ht="18.75" customHeight="1">
      <c r="A87" s="1298"/>
      <c r="B87" s="1343"/>
      <c r="C87" s="1298"/>
      <c r="D87" s="1343"/>
      <c r="E87" s="1298"/>
      <c r="F87" s="1298"/>
      <c r="G87" s="1298"/>
      <c r="H87" s="1298"/>
      <c r="I87" s="1298"/>
      <c r="J87" s="1298"/>
      <c r="K87" s="1298"/>
      <c r="L87" s="1298"/>
      <c r="M87" s="1298"/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</row>
    <row r="88" spans="1:26" ht="18.75" customHeight="1">
      <c r="A88" s="1298"/>
      <c r="B88" s="1343"/>
      <c r="C88" s="1298"/>
      <c r="D88" s="1343"/>
      <c r="E88" s="1298"/>
      <c r="F88" s="1298"/>
      <c r="G88" s="1298"/>
      <c r="H88" s="1298"/>
      <c r="I88" s="1298"/>
      <c r="J88" s="1298"/>
      <c r="K88" s="1298"/>
      <c r="L88" s="1298"/>
      <c r="M88" s="1298"/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</row>
    <row r="89" spans="1:26" ht="18.75" customHeight="1">
      <c r="A89" s="1298"/>
      <c r="B89" s="1343"/>
      <c r="C89" s="1298"/>
      <c r="D89" s="1343"/>
      <c r="E89" s="1298"/>
      <c r="F89" s="1298"/>
      <c r="G89" s="1298"/>
      <c r="H89" s="1298"/>
      <c r="I89" s="1298"/>
      <c r="J89" s="1298"/>
      <c r="K89" s="1298"/>
      <c r="L89" s="1298"/>
      <c r="M89" s="1298"/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</row>
    <row r="90" spans="1:26" ht="18.75" customHeight="1">
      <c r="A90" s="1298"/>
      <c r="B90" s="1343"/>
      <c r="C90" s="1298"/>
      <c r="D90" s="1343"/>
      <c r="E90" s="1298"/>
      <c r="F90" s="1298"/>
      <c r="G90" s="1298"/>
      <c r="H90" s="1298"/>
      <c r="I90" s="1298"/>
      <c r="J90" s="1298"/>
      <c r="K90" s="1298"/>
      <c r="L90" s="1298"/>
      <c r="M90" s="1298"/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</row>
    <row r="91" spans="1:26" ht="18.75" customHeight="1">
      <c r="A91" s="1298"/>
      <c r="B91" s="1343"/>
      <c r="C91" s="1298"/>
      <c r="D91" s="1343"/>
      <c r="E91" s="1298"/>
      <c r="F91" s="1298"/>
      <c r="G91" s="1298"/>
      <c r="H91" s="1298"/>
      <c r="I91" s="1298"/>
      <c r="J91" s="1298"/>
      <c r="K91" s="1298"/>
      <c r="L91" s="1298"/>
      <c r="M91" s="1298"/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</row>
    <row r="92" spans="1:26" ht="18.75" customHeight="1">
      <c r="A92" s="1298"/>
      <c r="B92" s="1343"/>
      <c r="C92" s="1298"/>
      <c r="D92" s="1343"/>
      <c r="E92" s="1298"/>
      <c r="F92" s="1298"/>
      <c r="G92" s="1298"/>
      <c r="H92" s="1298"/>
      <c r="I92" s="1298"/>
      <c r="J92" s="1298"/>
      <c r="K92" s="1298"/>
      <c r="L92" s="1298"/>
      <c r="M92" s="1298"/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</row>
    <row r="93" spans="1:26" ht="18.75" customHeight="1">
      <c r="A93" s="1298"/>
      <c r="B93" s="1343"/>
      <c r="C93" s="1298"/>
      <c r="D93" s="1343"/>
      <c r="E93" s="1298"/>
      <c r="F93" s="1298"/>
      <c r="G93" s="1298"/>
      <c r="H93" s="1298"/>
      <c r="I93" s="1298"/>
      <c r="J93" s="1298"/>
      <c r="K93" s="1298"/>
      <c r="L93" s="1298"/>
      <c r="M93" s="1298"/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</row>
    <row r="94" spans="1:26" ht="18.75" customHeight="1">
      <c r="A94" s="1298"/>
      <c r="B94" s="1343"/>
      <c r="C94" s="1298"/>
      <c r="D94" s="1343"/>
      <c r="E94" s="1298"/>
      <c r="F94" s="1298"/>
      <c r="G94" s="1298"/>
      <c r="H94" s="1298"/>
      <c r="I94" s="1298"/>
      <c r="J94" s="1298"/>
      <c r="K94" s="1298"/>
      <c r="L94" s="1298"/>
      <c r="M94" s="1298"/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</row>
    <row r="95" spans="1:26" ht="18.75" customHeight="1">
      <c r="A95" s="1298"/>
      <c r="B95" s="1343"/>
      <c r="C95" s="1298"/>
      <c r="D95" s="1343"/>
      <c r="E95" s="1298"/>
      <c r="F95" s="1298"/>
      <c r="G95" s="1298"/>
      <c r="H95" s="1298"/>
      <c r="I95" s="1298"/>
      <c r="J95" s="1298"/>
      <c r="K95" s="1298"/>
      <c r="L95" s="1298"/>
      <c r="M95" s="1298"/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</row>
    <row r="96" spans="1:26" ht="18.75" customHeight="1">
      <c r="A96" s="1298"/>
      <c r="B96" s="1343"/>
      <c r="C96" s="1298"/>
      <c r="D96" s="1343"/>
      <c r="E96" s="1298"/>
      <c r="F96" s="1298"/>
      <c r="G96" s="1298"/>
      <c r="H96" s="1298"/>
      <c r="I96" s="1298"/>
      <c r="J96" s="1298"/>
      <c r="K96" s="1298"/>
      <c r="L96" s="1298"/>
      <c r="M96" s="1298"/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</row>
    <row r="97" spans="1:26" ht="18.75" customHeight="1">
      <c r="A97" s="1298"/>
      <c r="B97" s="1343"/>
      <c r="C97" s="1298"/>
      <c r="D97" s="1343"/>
      <c r="E97" s="1298"/>
      <c r="F97" s="1298"/>
      <c r="G97" s="1298"/>
      <c r="H97" s="1298"/>
      <c r="I97" s="1298"/>
      <c r="J97" s="1298"/>
      <c r="K97" s="1298"/>
      <c r="L97" s="1298"/>
      <c r="M97" s="1298"/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</row>
    <row r="98" spans="1:26" ht="18.75" customHeight="1">
      <c r="A98" s="1298"/>
      <c r="B98" s="1343"/>
      <c r="C98" s="1298"/>
      <c r="D98" s="1343"/>
      <c r="E98" s="1298"/>
      <c r="F98" s="1298"/>
      <c r="G98" s="1298"/>
      <c r="H98" s="1298"/>
      <c r="I98" s="1298"/>
      <c r="J98" s="1298"/>
      <c r="K98" s="1298"/>
      <c r="L98" s="1298"/>
      <c r="M98" s="1298"/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</row>
    <row r="99" spans="1:26" ht="18.75" customHeight="1">
      <c r="A99" s="1298"/>
      <c r="B99" s="1343"/>
      <c r="C99" s="1298"/>
      <c r="D99" s="1343"/>
      <c r="E99" s="1298"/>
      <c r="F99" s="1298"/>
      <c r="G99" s="1298"/>
      <c r="H99" s="1298"/>
      <c r="I99" s="1298"/>
      <c r="J99" s="1298"/>
      <c r="K99" s="1298"/>
      <c r="L99" s="1298"/>
      <c r="M99" s="1298"/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</row>
    <row r="100" spans="1:26" ht="18.75" customHeight="1">
      <c r="A100" s="1298"/>
      <c r="B100" s="1343"/>
      <c r="C100" s="1298"/>
      <c r="D100" s="1343"/>
      <c r="E100" s="1298"/>
      <c r="F100" s="1298"/>
      <c r="G100" s="1298"/>
      <c r="H100" s="1298"/>
      <c r="I100" s="1298"/>
      <c r="J100" s="1298"/>
      <c r="K100" s="1298"/>
      <c r="L100" s="1298"/>
      <c r="M100" s="1298"/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</row>
    <row r="101" spans="1:26" ht="18.75" customHeight="1">
      <c r="A101" s="1298"/>
      <c r="B101" s="1343"/>
      <c r="C101" s="1298"/>
      <c r="D101" s="1343"/>
      <c r="E101" s="1298"/>
      <c r="F101" s="1298"/>
      <c r="G101" s="1298"/>
      <c r="H101" s="1298"/>
      <c r="I101" s="1298"/>
      <c r="J101" s="1298"/>
      <c r="K101" s="1298"/>
      <c r="L101" s="1298"/>
      <c r="M101" s="1298"/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</row>
    <row r="102" spans="1:26" ht="18.75" customHeight="1">
      <c r="A102" s="1298"/>
      <c r="B102" s="1343"/>
      <c r="C102" s="1298"/>
      <c r="D102" s="1343"/>
      <c r="E102" s="1298"/>
      <c r="F102" s="1298"/>
      <c r="G102" s="1298"/>
      <c r="H102" s="1298"/>
      <c r="I102" s="1298"/>
      <c r="J102" s="1298"/>
      <c r="K102" s="1298"/>
      <c r="L102" s="1298"/>
      <c r="M102" s="1298"/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</row>
    <row r="103" spans="1:26" ht="18.75" customHeight="1">
      <c r="A103" s="1298"/>
      <c r="B103" s="1343"/>
      <c r="C103" s="1298"/>
      <c r="D103" s="1343"/>
      <c r="E103" s="1298"/>
      <c r="F103" s="1298"/>
      <c r="G103" s="1298"/>
      <c r="H103" s="1298"/>
      <c r="I103" s="1298"/>
      <c r="J103" s="1298"/>
      <c r="K103" s="1298"/>
      <c r="L103" s="1298"/>
      <c r="M103" s="1298"/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</row>
    <row r="104" spans="1:26" ht="18.75" customHeight="1">
      <c r="A104" s="1298"/>
      <c r="B104" s="1343"/>
      <c r="C104" s="1298"/>
      <c r="D104" s="1343"/>
      <c r="E104" s="1298"/>
      <c r="F104" s="1298"/>
      <c r="G104" s="1298"/>
      <c r="H104" s="1298"/>
      <c r="I104" s="1298"/>
      <c r="J104" s="1298"/>
      <c r="K104" s="1298"/>
      <c r="L104" s="1298"/>
      <c r="M104" s="1298"/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</row>
    <row r="105" spans="1:26" ht="18.75" customHeight="1">
      <c r="A105" s="1298"/>
      <c r="B105" s="1343"/>
      <c r="C105" s="1298"/>
      <c r="D105" s="1343"/>
      <c r="E105" s="1298"/>
      <c r="F105" s="1298"/>
      <c r="G105" s="1298"/>
      <c r="H105" s="1298"/>
      <c r="I105" s="1298"/>
      <c r="J105" s="1298"/>
      <c r="K105" s="1298"/>
      <c r="L105" s="1298"/>
      <c r="M105" s="1298"/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</row>
    <row r="106" spans="1:26" ht="18.75" customHeight="1">
      <c r="A106" s="1298"/>
      <c r="B106" s="1343"/>
      <c r="C106" s="1298"/>
      <c r="D106" s="1343"/>
      <c r="E106" s="1298"/>
      <c r="F106" s="1298"/>
      <c r="G106" s="1298"/>
      <c r="H106" s="1298"/>
      <c r="I106" s="1298"/>
      <c r="J106" s="1298"/>
      <c r="K106" s="1298"/>
      <c r="L106" s="1298"/>
      <c r="M106" s="1298"/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</row>
    <row r="107" spans="1:26" ht="18.75" customHeight="1">
      <c r="A107" s="1298"/>
      <c r="B107" s="1343"/>
      <c r="C107" s="1298"/>
      <c r="D107" s="1343"/>
      <c r="E107" s="1298"/>
      <c r="F107" s="1298"/>
      <c r="G107" s="1298"/>
      <c r="H107" s="1298"/>
      <c r="I107" s="1298"/>
      <c r="J107" s="1298"/>
      <c r="K107" s="1298"/>
      <c r="L107" s="1298"/>
      <c r="M107" s="1298"/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</row>
    <row r="108" spans="1:26" ht="18.75" customHeight="1">
      <c r="A108" s="1298"/>
      <c r="B108" s="1343"/>
      <c r="C108" s="1298"/>
      <c r="D108" s="1343"/>
      <c r="E108" s="1298"/>
      <c r="F108" s="1298"/>
      <c r="G108" s="1298"/>
      <c r="H108" s="1298"/>
      <c r="I108" s="1298"/>
      <c r="J108" s="1298"/>
      <c r="K108" s="1298"/>
      <c r="L108" s="1298"/>
      <c r="M108" s="1298"/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</row>
    <row r="109" spans="1:26" ht="18.75" customHeight="1">
      <c r="A109" s="1298"/>
      <c r="B109" s="1343"/>
      <c r="C109" s="1298"/>
      <c r="D109" s="1343"/>
      <c r="E109" s="1298"/>
      <c r="F109" s="1298"/>
      <c r="G109" s="1298"/>
      <c r="H109" s="1298"/>
      <c r="I109" s="1298"/>
      <c r="J109" s="1298"/>
      <c r="K109" s="1298"/>
      <c r="L109" s="1298"/>
      <c r="M109" s="1298"/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</row>
    <row r="110" spans="1:26" ht="18.75" customHeight="1">
      <c r="A110" s="1298"/>
      <c r="B110" s="1343"/>
      <c r="C110" s="1298"/>
      <c r="D110" s="1343"/>
      <c r="E110" s="1298"/>
      <c r="F110" s="1298"/>
      <c r="G110" s="1298"/>
      <c r="H110" s="1298"/>
      <c r="I110" s="1298"/>
      <c r="J110" s="1298"/>
      <c r="K110" s="1298"/>
      <c r="L110" s="1298"/>
      <c r="M110" s="1298"/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</row>
    <row r="111" spans="1:26" ht="18.75" customHeight="1">
      <c r="A111" s="1298"/>
      <c r="B111" s="1343"/>
      <c r="C111" s="1298"/>
      <c r="D111" s="1343"/>
      <c r="E111" s="1298"/>
      <c r="F111" s="1298"/>
      <c r="G111" s="1298"/>
      <c r="H111" s="1298"/>
      <c r="I111" s="1298"/>
      <c r="J111" s="1298"/>
      <c r="K111" s="1298"/>
      <c r="L111" s="1298"/>
      <c r="M111" s="1298"/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</row>
    <row r="112" spans="1:26" ht="18.75" customHeight="1">
      <c r="A112" s="1298"/>
      <c r="B112" s="1343"/>
      <c r="C112" s="1298"/>
      <c r="D112" s="1343"/>
      <c r="E112" s="1298"/>
      <c r="F112" s="1298"/>
      <c r="G112" s="1298"/>
      <c r="H112" s="1298"/>
      <c r="I112" s="1298"/>
      <c r="J112" s="1298"/>
      <c r="K112" s="1298"/>
      <c r="L112" s="1298"/>
      <c r="M112" s="1298"/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</row>
    <row r="113" spans="1:26" ht="18.75" customHeight="1">
      <c r="A113" s="1298"/>
      <c r="B113" s="1343"/>
      <c r="C113" s="1298"/>
      <c r="D113" s="1343"/>
      <c r="E113" s="1298"/>
      <c r="F113" s="1298"/>
      <c r="G113" s="1298"/>
      <c r="H113" s="1298"/>
      <c r="I113" s="1298"/>
      <c r="J113" s="1298"/>
      <c r="K113" s="1298"/>
      <c r="L113" s="1298"/>
      <c r="M113" s="1298"/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</row>
    <row r="114" spans="1:26" ht="18.75" customHeight="1">
      <c r="A114" s="1298"/>
      <c r="B114" s="1343"/>
      <c r="C114" s="1298"/>
      <c r="D114" s="1343"/>
      <c r="E114" s="1298"/>
      <c r="F114" s="1298"/>
      <c r="G114" s="1298"/>
      <c r="H114" s="1298"/>
      <c r="I114" s="1298"/>
      <c r="J114" s="1298"/>
      <c r="K114" s="1298"/>
      <c r="L114" s="1298"/>
      <c r="M114" s="1298"/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</row>
    <row r="115" spans="1:26" ht="18.75" customHeight="1">
      <c r="A115" s="1298"/>
      <c r="B115" s="1343"/>
      <c r="C115" s="1298"/>
      <c r="D115" s="1343"/>
      <c r="E115" s="1298"/>
      <c r="F115" s="1298"/>
      <c r="G115" s="1298"/>
      <c r="H115" s="1298"/>
      <c r="I115" s="1298"/>
      <c r="J115" s="1298"/>
      <c r="K115" s="1298"/>
      <c r="L115" s="1298"/>
      <c r="M115" s="1298"/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</row>
    <row r="116" spans="1:26" ht="18.75" customHeight="1">
      <c r="A116" s="1298"/>
      <c r="B116" s="1343"/>
      <c r="C116" s="1298"/>
      <c r="D116" s="1343"/>
      <c r="E116" s="1298"/>
      <c r="F116" s="1298"/>
      <c r="G116" s="1298"/>
      <c r="H116" s="1298"/>
      <c r="I116" s="1298"/>
      <c r="J116" s="1298"/>
      <c r="K116" s="1298"/>
      <c r="L116" s="1298"/>
      <c r="M116" s="1298"/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</row>
    <row r="117" spans="1:26" ht="18.75" customHeight="1">
      <c r="A117" s="1298"/>
      <c r="B117" s="1343"/>
      <c r="C117" s="1298"/>
      <c r="D117" s="1343"/>
      <c r="E117" s="1298"/>
      <c r="F117" s="1298"/>
      <c r="G117" s="1298"/>
      <c r="H117" s="1298"/>
      <c r="I117" s="1298"/>
      <c r="J117" s="1298"/>
      <c r="K117" s="1298"/>
      <c r="L117" s="1298"/>
      <c r="M117" s="1298"/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</row>
    <row r="118" spans="1:26" ht="18.75" customHeight="1">
      <c r="A118" s="1298"/>
      <c r="B118" s="1343"/>
      <c r="C118" s="1298"/>
      <c r="D118" s="1343"/>
      <c r="E118" s="1298"/>
      <c r="F118" s="1298"/>
      <c r="G118" s="1298"/>
      <c r="H118" s="1298"/>
      <c r="I118" s="1298"/>
      <c r="J118" s="1298"/>
      <c r="K118" s="1298"/>
      <c r="L118" s="1298"/>
      <c r="M118" s="1298"/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</row>
    <row r="119" spans="1:26" ht="18.75" customHeight="1">
      <c r="A119" s="1298"/>
      <c r="B119" s="1343"/>
      <c r="C119" s="1298"/>
      <c r="D119" s="1343"/>
      <c r="E119" s="1298"/>
      <c r="F119" s="1298"/>
      <c r="G119" s="1298"/>
      <c r="H119" s="1298"/>
      <c r="I119" s="1298"/>
      <c r="J119" s="1298"/>
      <c r="K119" s="1298"/>
      <c r="L119" s="1298"/>
      <c r="M119" s="1298"/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</row>
    <row r="120" spans="1:26" ht="18.75" customHeight="1">
      <c r="A120" s="1298"/>
      <c r="B120" s="1343"/>
      <c r="C120" s="1298"/>
      <c r="D120" s="1343"/>
      <c r="E120" s="1298"/>
      <c r="F120" s="1298"/>
      <c r="G120" s="1298"/>
      <c r="H120" s="1298"/>
      <c r="I120" s="1298"/>
      <c r="J120" s="1298"/>
      <c r="K120" s="1298"/>
      <c r="L120" s="1298"/>
      <c r="M120" s="1298"/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</row>
    <row r="121" spans="1:26" ht="18.75" customHeight="1">
      <c r="A121" s="1298"/>
      <c r="B121" s="1343"/>
      <c r="C121" s="1298"/>
      <c r="D121" s="1343"/>
      <c r="E121" s="1298"/>
      <c r="F121" s="1298"/>
      <c r="G121" s="1298"/>
      <c r="H121" s="1298"/>
      <c r="I121" s="1298"/>
      <c r="J121" s="1298"/>
      <c r="K121" s="1298"/>
      <c r="L121" s="1298"/>
      <c r="M121" s="1298"/>
      <c r="N121" s="1298"/>
      <c r="O121" s="1298"/>
      <c r="P121" s="1298"/>
      <c r="Q121" s="1298"/>
      <c r="R121" s="1298"/>
      <c r="S121" s="1298"/>
      <c r="T121" s="1298"/>
      <c r="U121" s="1298"/>
      <c r="V121" s="1298"/>
      <c r="W121" s="1298"/>
      <c r="X121" s="1298"/>
      <c r="Y121" s="1298"/>
      <c r="Z121" s="1298"/>
    </row>
    <row r="122" spans="1:26" ht="18.75" customHeight="1">
      <c r="A122" s="1298"/>
      <c r="B122" s="1343"/>
      <c r="C122" s="1298"/>
      <c r="D122" s="1343"/>
      <c r="E122" s="1298"/>
      <c r="F122" s="1298"/>
      <c r="G122" s="1298"/>
      <c r="H122" s="1298"/>
      <c r="I122" s="1298"/>
      <c r="J122" s="1298"/>
      <c r="K122" s="1298"/>
      <c r="L122" s="1298"/>
      <c r="M122" s="1298"/>
      <c r="N122" s="1298"/>
      <c r="O122" s="1298"/>
      <c r="P122" s="1298"/>
      <c r="Q122" s="1298"/>
      <c r="R122" s="1298"/>
      <c r="S122" s="1298"/>
      <c r="T122" s="1298"/>
      <c r="U122" s="1298"/>
      <c r="V122" s="1298"/>
      <c r="W122" s="1298"/>
      <c r="X122" s="1298"/>
      <c r="Y122" s="1298"/>
      <c r="Z122" s="1298"/>
    </row>
    <row r="123" spans="1:26" ht="18.75" customHeight="1">
      <c r="A123" s="1298"/>
      <c r="B123" s="1343"/>
      <c r="C123" s="1298"/>
      <c r="D123" s="1343"/>
      <c r="E123" s="1298"/>
      <c r="F123" s="1298"/>
      <c r="G123" s="1298"/>
      <c r="H123" s="1298"/>
      <c r="I123" s="1298"/>
      <c r="J123" s="1298"/>
      <c r="K123" s="1298"/>
      <c r="L123" s="1298"/>
      <c r="M123" s="1298"/>
      <c r="N123" s="1298"/>
      <c r="O123" s="1298"/>
      <c r="P123" s="1298"/>
      <c r="Q123" s="1298"/>
      <c r="R123" s="1298"/>
      <c r="S123" s="1298"/>
      <c r="T123" s="1298"/>
      <c r="U123" s="1298"/>
      <c r="V123" s="1298"/>
      <c r="W123" s="1298"/>
      <c r="X123" s="1298"/>
      <c r="Y123" s="1298"/>
      <c r="Z123" s="1298"/>
    </row>
    <row r="124" spans="1:26" ht="18.75" customHeight="1">
      <c r="A124" s="1298"/>
      <c r="B124" s="1343"/>
      <c r="C124" s="1298"/>
      <c r="D124" s="1343"/>
      <c r="E124" s="1298"/>
      <c r="F124" s="1298"/>
      <c r="G124" s="1298"/>
      <c r="H124" s="1298"/>
      <c r="I124" s="1298"/>
      <c r="J124" s="1298"/>
      <c r="K124" s="1298"/>
      <c r="L124" s="1298"/>
      <c r="M124" s="1298"/>
      <c r="N124" s="1298"/>
      <c r="O124" s="1298"/>
      <c r="P124" s="1298"/>
      <c r="Q124" s="1298"/>
      <c r="R124" s="1298"/>
      <c r="S124" s="1298"/>
      <c r="T124" s="1298"/>
      <c r="U124" s="1298"/>
      <c r="V124" s="1298"/>
      <c r="W124" s="1298"/>
      <c r="X124" s="1298"/>
      <c r="Y124" s="1298"/>
      <c r="Z124" s="1298"/>
    </row>
    <row r="125" spans="1:26" ht="18.75" customHeight="1">
      <c r="A125" s="1298"/>
      <c r="B125" s="1343"/>
      <c r="C125" s="1298"/>
      <c r="D125" s="1343"/>
      <c r="E125" s="1298"/>
      <c r="F125" s="1298"/>
      <c r="G125" s="1298"/>
      <c r="H125" s="1298"/>
      <c r="I125" s="1298"/>
      <c r="J125" s="1298"/>
      <c r="K125" s="1298"/>
      <c r="L125" s="1298"/>
      <c r="M125" s="1298"/>
      <c r="N125" s="1298"/>
      <c r="O125" s="1298"/>
      <c r="P125" s="1298"/>
      <c r="Q125" s="1298"/>
      <c r="R125" s="1298"/>
      <c r="S125" s="1298"/>
      <c r="T125" s="1298"/>
      <c r="U125" s="1298"/>
      <c r="V125" s="1298"/>
      <c r="W125" s="1298"/>
      <c r="X125" s="1298"/>
      <c r="Y125" s="1298"/>
      <c r="Z125" s="1298"/>
    </row>
    <row r="126" spans="1:26" ht="18.75" customHeight="1">
      <c r="A126" s="1298"/>
      <c r="B126" s="1343"/>
      <c r="C126" s="1298"/>
      <c r="D126" s="1343"/>
      <c r="E126" s="1298"/>
      <c r="F126" s="1298"/>
      <c r="G126" s="1298"/>
      <c r="H126" s="1298"/>
      <c r="I126" s="1298"/>
      <c r="J126" s="1298"/>
      <c r="K126" s="1298"/>
      <c r="L126" s="1298"/>
      <c r="M126" s="1298"/>
      <c r="N126" s="1298"/>
      <c r="O126" s="1298"/>
      <c r="P126" s="1298"/>
      <c r="Q126" s="1298"/>
      <c r="R126" s="1298"/>
      <c r="S126" s="1298"/>
      <c r="T126" s="1298"/>
      <c r="U126" s="1298"/>
      <c r="V126" s="1298"/>
      <c r="W126" s="1298"/>
      <c r="X126" s="1298"/>
      <c r="Y126" s="1298"/>
      <c r="Z126" s="1298"/>
    </row>
    <row r="127" spans="1:26" ht="18.75" customHeight="1">
      <c r="A127" s="1298"/>
      <c r="B127" s="1343"/>
      <c r="C127" s="1298"/>
      <c r="D127" s="1343"/>
      <c r="E127" s="1298"/>
      <c r="F127" s="1298"/>
      <c r="G127" s="1298"/>
      <c r="H127" s="1298"/>
      <c r="I127" s="1298"/>
      <c r="J127" s="1298"/>
      <c r="K127" s="1298"/>
      <c r="L127" s="1298"/>
      <c r="M127" s="1298"/>
      <c r="N127" s="1298"/>
      <c r="O127" s="1298"/>
      <c r="P127" s="1298"/>
      <c r="Q127" s="1298"/>
      <c r="R127" s="1298"/>
      <c r="S127" s="1298"/>
      <c r="T127" s="1298"/>
      <c r="U127" s="1298"/>
      <c r="V127" s="1298"/>
      <c r="W127" s="1298"/>
      <c r="X127" s="1298"/>
      <c r="Y127" s="1298"/>
      <c r="Z127" s="1298"/>
    </row>
    <row r="128" spans="1:26" ht="18.75" customHeight="1">
      <c r="A128" s="1298"/>
      <c r="B128" s="1343"/>
      <c r="C128" s="1298"/>
      <c r="D128" s="1343"/>
      <c r="E128" s="1298"/>
      <c r="F128" s="1298"/>
      <c r="G128" s="1298"/>
      <c r="H128" s="1298"/>
      <c r="I128" s="1298"/>
      <c r="J128" s="1298"/>
      <c r="K128" s="1298"/>
      <c r="L128" s="1298"/>
      <c r="M128" s="1298"/>
      <c r="N128" s="1298"/>
      <c r="O128" s="1298"/>
      <c r="P128" s="1298"/>
      <c r="Q128" s="1298"/>
      <c r="R128" s="1298"/>
      <c r="S128" s="1298"/>
      <c r="T128" s="1298"/>
      <c r="U128" s="1298"/>
      <c r="V128" s="1298"/>
      <c r="W128" s="1298"/>
      <c r="X128" s="1298"/>
      <c r="Y128" s="1298"/>
      <c r="Z128" s="1298"/>
    </row>
    <row r="129" spans="1:26" ht="18.75" customHeight="1">
      <c r="A129" s="1298"/>
      <c r="B129" s="1343"/>
      <c r="C129" s="1298"/>
      <c r="D129" s="1343"/>
      <c r="E129" s="1298"/>
      <c r="F129" s="1298"/>
      <c r="G129" s="1298"/>
      <c r="H129" s="1298"/>
      <c r="I129" s="1298"/>
      <c r="J129" s="1298"/>
      <c r="K129" s="1298"/>
      <c r="L129" s="1298"/>
      <c r="M129" s="1298"/>
      <c r="N129" s="1298"/>
      <c r="O129" s="1298"/>
      <c r="P129" s="1298"/>
      <c r="Q129" s="1298"/>
      <c r="R129" s="1298"/>
      <c r="S129" s="1298"/>
      <c r="T129" s="1298"/>
      <c r="U129" s="1298"/>
      <c r="V129" s="1298"/>
      <c r="W129" s="1298"/>
      <c r="X129" s="1298"/>
      <c r="Y129" s="1298"/>
      <c r="Z129" s="1298"/>
    </row>
    <row r="130" spans="1:26" ht="18.75" customHeight="1">
      <c r="A130" s="1298"/>
      <c r="B130" s="1343"/>
      <c r="C130" s="1298"/>
      <c r="D130" s="1343"/>
      <c r="E130" s="1298"/>
      <c r="F130" s="1298"/>
      <c r="G130" s="1298"/>
      <c r="H130" s="1298"/>
      <c r="I130" s="1298"/>
      <c r="J130" s="1298"/>
      <c r="K130" s="1298"/>
      <c r="L130" s="1298"/>
      <c r="M130" s="1298"/>
      <c r="N130" s="1298"/>
      <c r="O130" s="1298"/>
      <c r="P130" s="1298"/>
      <c r="Q130" s="1298"/>
      <c r="R130" s="1298"/>
      <c r="S130" s="1298"/>
      <c r="T130" s="1298"/>
      <c r="U130" s="1298"/>
      <c r="V130" s="1298"/>
      <c r="W130" s="1298"/>
      <c r="X130" s="1298"/>
      <c r="Y130" s="1298"/>
      <c r="Z130" s="1298"/>
    </row>
    <row r="131" spans="1:26" ht="18.75" customHeight="1">
      <c r="A131" s="1298"/>
      <c r="B131" s="1343"/>
      <c r="C131" s="1298"/>
      <c r="D131" s="1343"/>
      <c r="E131" s="1298"/>
      <c r="F131" s="1298"/>
      <c r="G131" s="1298"/>
      <c r="H131" s="1298"/>
      <c r="I131" s="1298"/>
      <c r="J131" s="1298"/>
      <c r="K131" s="1298"/>
      <c r="L131" s="1298"/>
      <c r="M131" s="1298"/>
      <c r="N131" s="1298"/>
      <c r="O131" s="1298"/>
      <c r="P131" s="1298"/>
      <c r="Q131" s="1298"/>
      <c r="R131" s="1298"/>
      <c r="S131" s="1298"/>
      <c r="T131" s="1298"/>
      <c r="U131" s="1298"/>
      <c r="V131" s="1298"/>
      <c r="W131" s="1298"/>
      <c r="X131" s="1298"/>
      <c r="Y131" s="1298"/>
      <c r="Z131" s="1298"/>
    </row>
    <row r="132" spans="1:26" ht="18.75" customHeight="1">
      <c r="A132" s="1298"/>
      <c r="B132" s="1343"/>
      <c r="C132" s="1298"/>
      <c r="D132" s="1343"/>
      <c r="E132" s="1298"/>
      <c r="F132" s="1298"/>
      <c r="G132" s="1298"/>
      <c r="H132" s="1298"/>
      <c r="I132" s="1298"/>
      <c r="J132" s="1298"/>
      <c r="K132" s="1298"/>
      <c r="L132" s="1298"/>
      <c r="M132" s="1298"/>
      <c r="N132" s="1298"/>
      <c r="O132" s="1298"/>
      <c r="P132" s="1298"/>
      <c r="Q132" s="1298"/>
      <c r="R132" s="1298"/>
      <c r="S132" s="1298"/>
      <c r="T132" s="1298"/>
      <c r="U132" s="1298"/>
      <c r="V132" s="1298"/>
      <c r="W132" s="1298"/>
      <c r="X132" s="1298"/>
      <c r="Y132" s="1298"/>
      <c r="Z132" s="1298"/>
    </row>
    <row r="133" spans="1:26" ht="18.75" customHeight="1">
      <c r="A133" s="1298"/>
      <c r="B133" s="1343"/>
      <c r="C133" s="1298"/>
      <c r="D133" s="1343"/>
      <c r="E133" s="1298"/>
      <c r="F133" s="1298"/>
      <c r="G133" s="1298"/>
      <c r="H133" s="1298"/>
      <c r="I133" s="1298"/>
      <c r="J133" s="1298"/>
      <c r="K133" s="1298"/>
      <c r="L133" s="1298"/>
      <c r="M133" s="1298"/>
      <c r="N133" s="1298"/>
      <c r="O133" s="1298"/>
      <c r="P133" s="1298"/>
      <c r="Q133" s="1298"/>
      <c r="R133" s="1298"/>
      <c r="S133" s="1298"/>
      <c r="T133" s="1298"/>
      <c r="U133" s="1298"/>
      <c r="V133" s="1298"/>
      <c r="W133" s="1298"/>
      <c r="X133" s="1298"/>
      <c r="Y133" s="1298"/>
      <c r="Z133" s="1298"/>
    </row>
    <row r="134" spans="1:26" ht="18.75" customHeight="1">
      <c r="A134" s="1298"/>
      <c r="B134" s="1343"/>
      <c r="C134" s="1298"/>
      <c r="D134" s="1343"/>
      <c r="E134" s="1298"/>
      <c r="F134" s="1298"/>
      <c r="G134" s="1298"/>
      <c r="H134" s="1298"/>
      <c r="I134" s="1298"/>
      <c r="J134" s="1298"/>
      <c r="K134" s="1298"/>
      <c r="L134" s="1298"/>
      <c r="M134" s="1298"/>
      <c r="N134" s="1298"/>
      <c r="O134" s="1298"/>
      <c r="P134" s="1298"/>
      <c r="Q134" s="1298"/>
      <c r="R134" s="1298"/>
      <c r="S134" s="1298"/>
      <c r="T134" s="1298"/>
      <c r="U134" s="1298"/>
      <c r="V134" s="1298"/>
      <c r="W134" s="1298"/>
      <c r="X134" s="1298"/>
      <c r="Y134" s="1298"/>
      <c r="Z134" s="1298"/>
    </row>
    <row r="135" spans="1:26" ht="18.75" customHeight="1">
      <c r="A135" s="1298"/>
      <c r="B135" s="1343"/>
      <c r="C135" s="1298"/>
      <c r="D135" s="1343"/>
      <c r="E135" s="1298"/>
      <c r="F135" s="1298"/>
      <c r="G135" s="1298"/>
      <c r="H135" s="1298"/>
      <c r="I135" s="1298"/>
      <c r="J135" s="1298"/>
      <c r="K135" s="1298"/>
      <c r="L135" s="1298"/>
      <c r="M135" s="1298"/>
      <c r="N135" s="1298"/>
      <c r="O135" s="1298"/>
      <c r="P135" s="1298"/>
      <c r="Q135" s="1298"/>
      <c r="R135" s="1298"/>
      <c r="S135" s="1298"/>
      <c r="T135" s="1298"/>
      <c r="U135" s="1298"/>
      <c r="V135" s="1298"/>
      <c r="W135" s="1298"/>
      <c r="X135" s="1298"/>
      <c r="Y135" s="1298"/>
      <c r="Z135" s="1298"/>
    </row>
    <row r="136" spans="1:26" ht="18.75" customHeight="1">
      <c r="A136" s="1298"/>
      <c r="B136" s="1343"/>
      <c r="C136" s="1298"/>
      <c r="D136" s="1343"/>
      <c r="E136" s="1298"/>
      <c r="F136" s="1298"/>
      <c r="G136" s="1298"/>
      <c r="H136" s="1298"/>
      <c r="I136" s="1298"/>
      <c r="J136" s="1298"/>
      <c r="K136" s="1298"/>
      <c r="L136" s="1298"/>
      <c r="M136" s="1298"/>
      <c r="N136" s="1298"/>
      <c r="O136" s="1298"/>
      <c r="P136" s="1298"/>
      <c r="Q136" s="1298"/>
      <c r="R136" s="1298"/>
      <c r="S136" s="1298"/>
      <c r="T136" s="1298"/>
      <c r="U136" s="1298"/>
      <c r="V136" s="1298"/>
      <c r="W136" s="1298"/>
      <c r="X136" s="1298"/>
      <c r="Y136" s="1298"/>
      <c r="Z136" s="1298"/>
    </row>
    <row r="137" spans="1:26" ht="18.75" customHeight="1">
      <c r="A137" s="1298"/>
      <c r="B137" s="1343"/>
      <c r="C137" s="1298"/>
      <c r="D137" s="1343"/>
      <c r="E137" s="1298"/>
      <c r="F137" s="1298"/>
      <c r="G137" s="1298"/>
      <c r="H137" s="1298"/>
      <c r="I137" s="1298"/>
      <c r="J137" s="1298"/>
      <c r="K137" s="1298"/>
      <c r="L137" s="1298"/>
      <c r="M137" s="1298"/>
      <c r="N137" s="1298"/>
      <c r="O137" s="1298"/>
      <c r="P137" s="1298"/>
      <c r="Q137" s="1298"/>
      <c r="R137" s="1298"/>
      <c r="S137" s="1298"/>
      <c r="T137" s="1298"/>
      <c r="U137" s="1298"/>
      <c r="V137" s="1298"/>
      <c r="W137" s="1298"/>
      <c r="X137" s="1298"/>
      <c r="Y137" s="1298"/>
      <c r="Z137" s="1298"/>
    </row>
    <row r="138" spans="1:26" ht="18.75" customHeight="1">
      <c r="A138" s="1298"/>
      <c r="B138" s="1343"/>
      <c r="C138" s="1298"/>
      <c r="D138" s="1343"/>
      <c r="E138" s="1298"/>
      <c r="F138" s="1298"/>
      <c r="G138" s="1298"/>
      <c r="H138" s="1298"/>
      <c r="I138" s="1298"/>
      <c r="J138" s="1298"/>
      <c r="K138" s="1298"/>
      <c r="L138" s="1298"/>
      <c r="M138" s="1298"/>
      <c r="N138" s="1298"/>
      <c r="O138" s="1298"/>
      <c r="P138" s="1298"/>
      <c r="Q138" s="1298"/>
      <c r="R138" s="1298"/>
      <c r="S138" s="1298"/>
      <c r="T138" s="1298"/>
      <c r="U138" s="1298"/>
      <c r="V138" s="1298"/>
      <c r="W138" s="1298"/>
      <c r="X138" s="1298"/>
      <c r="Y138" s="1298"/>
      <c r="Z138" s="1298"/>
    </row>
    <row r="139" spans="1:26" ht="18.75" customHeight="1">
      <c r="A139" s="1298"/>
      <c r="B139" s="1343"/>
      <c r="C139" s="1298"/>
      <c r="D139" s="1343"/>
      <c r="E139" s="1298"/>
      <c r="F139" s="1298"/>
      <c r="G139" s="1298"/>
      <c r="H139" s="1298"/>
      <c r="I139" s="1298"/>
      <c r="J139" s="1298"/>
      <c r="K139" s="1298"/>
      <c r="L139" s="1298"/>
      <c r="M139" s="1298"/>
      <c r="N139" s="1298"/>
      <c r="O139" s="1298"/>
      <c r="P139" s="1298"/>
      <c r="Q139" s="1298"/>
      <c r="R139" s="1298"/>
      <c r="S139" s="1298"/>
      <c r="T139" s="1298"/>
      <c r="U139" s="1298"/>
      <c r="V139" s="1298"/>
      <c r="W139" s="1298"/>
      <c r="X139" s="1298"/>
      <c r="Y139" s="1298"/>
      <c r="Z139" s="1298"/>
    </row>
    <row r="140" spans="1:26" ht="18.75" customHeight="1">
      <c r="A140" s="1298"/>
      <c r="B140" s="1343"/>
      <c r="C140" s="1298"/>
      <c r="D140" s="1343"/>
      <c r="E140" s="1298"/>
      <c r="F140" s="1298"/>
      <c r="G140" s="1298"/>
      <c r="H140" s="1298"/>
      <c r="I140" s="1298"/>
      <c r="J140" s="1298"/>
      <c r="K140" s="1298"/>
      <c r="L140" s="1298"/>
      <c r="M140" s="1298"/>
      <c r="N140" s="1298"/>
      <c r="O140" s="1298"/>
      <c r="P140" s="1298"/>
      <c r="Q140" s="1298"/>
      <c r="R140" s="1298"/>
      <c r="S140" s="1298"/>
      <c r="T140" s="1298"/>
      <c r="U140" s="1298"/>
      <c r="V140" s="1298"/>
      <c r="W140" s="1298"/>
      <c r="X140" s="1298"/>
      <c r="Y140" s="1298"/>
      <c r="Z140" s="1298"/>
    </row>
    <row r="141" spans="1:26" ht="18.75" customHeight="1">
      <c r="A141" s="1298"/>
      <c r="B141" s="1343"/>
      <c r="C141" s="1298"/>
      <c r="D141" s="1343"/>
      <c r="E141" s="1298"/>
      <c r="F141" s="1298"/>
      <c r="G141" s="1298"/>
      <c r="H141" s="1298"/>
      <c r="I141" s="1298"/>
      <c r="J141" s="1298"/>
      <c r="K141" s="1298"/>
      <c r="L141" s="1298"/>
      <c r="M141" s="1298"/>
      <c r="N141" s="1298"/>
      <c r="O141" s="1298"/>
      <c r="P141" s="1298"/>
      <c r="Q141" s="1298"/>
      <c r="R141" s="1298"/>
      <c r="S141" s="1298"/>
      <c r="T141" s="1298"/>
      <c r="U141" s="1298"/>
      <c r="V141" s="1298"/>
      <c r="W141" s="1298"/>
      <c r="X141" s="1298"/>
      <c r="Y141" s="1298"/>
      <c r="Z141" s="1298"/>
    </row>
    <row r="142" spans="1:26" ht="18.75" customHeight="1">
      <c r="A142" s="1298"/>
      <c r="B142" s="1343"/>
      <c r="C142" s="1298"/>
      <c r="D142" s="1343"/>
      <c r="E142" s="1298"/>
      <c r="F142" s="1298"/>
      <c r="G142" s="1298"/>
      <c r="H142" s="1298"/>
      <c r="I142" s="1298"/>
      <c r="J142" s="1298"/>
      <c r="K142" s="1298"/>
      <c r="L142" s="1298"/>
      <c r="M142" s="1298"/>
      <c r="N142" s="1298"/>
      <c r="O142" s="1298"/>
      <c r="P142" s="1298"/>
      <c r="Q142" s="1298"/>
      <c r="R142" s="1298"/>
      <c r="S142" s="1298"/>
      <c r="T142" s="1298"/>
      <c r="U142" s="1298"/>
      <c r="V142" s="1298"/>
      <c r="W142" s="1298"/>
      <c r="X142" s="1298"/>
      <c r="Y142" s="1298"/>
      <c r="Z142" s="1298"/>
    </row>
    <row r="143" spans="1:26" ht="18.75" customHeight="1">
      <c r="A143" s="1298"/>
      <c r="B143" s="1343"/>
      <c r="C143" s="1298"/>
      <c r="D143" s="1343"/>
      <c r="E143" s="1298"/>
      <c r="F143" s="1298"/>
      <c r="G143" s="1298"/>
      <c r="H143" s="1298"/>
      <c r="I143" s="1298"/>
      <c r="J143" s="1298"/>
      <c r="K143" s="1298"/>
      <c r="L143" s="1298"/>
      <c r="M143" s="1298"/>
      <c r="N143" s="1298"/>
      <c r="O143" s="1298"/>
      <c r="P143" s="1298"/>
      <c r="Q143" s="1298"/>
      <c r="R143" s="1298"/>
      <c r="S143" s="1298"/>
      <c r="T143" s="1298"/>
      <c r="U143" s="1298"/>
      <c r="V143" s="1298"/>
      <c r="W143" s="1298"/>
      <c r="X143" s="1298"/>
      <c r="Y143" s="1298"/>
      <c r="Z143" s="1298"/>
    </row>
    <row r="144" spans="1:26" ht="18.75" customHeight="1">
      <c r="A144" s="1298"/>
      <c r="B144" s="1343"/>
      <c r="C144" s="1298"/>
      <c r="D144" s="1343"/>
      <c r="E144" s="1298"/>
      <c r="F144" s="1298"/>
      <c r="G144" s="1298"/>
      <c r="H144" s="1298"/>
      <c r="I144" s="1298"/>
      <c r="J144" s="1298"/>
      <c r="K144" s="1298"/>
      <c r="L144" s="1298"/>
      <c r="M144" s="1298"/>
      <c r="N144" s="1298"/>
      <c r="O144" s="1298"/>
      <c r="P144" s="1298"/>
      <c r="Q144" s="1298"/>
      <c r="R144" s="1298"/>
      <c r="S144" s="1298"/>
      <c r="T144" s="1298"/>
      <c r="U144" s="1298"/>
      <c r="V144" s="1298"/>
      <c r="W144" s="1298"/>
      <c r="X144" s="1298"/>
      <c r="Y144" s="1298"/>
      <c r="Z144" s="1298"/>
    </row>
    <row r="145" spans="1:26" ht="18.75" customHeight="1">
      <c r="A145" s="1298"/>
      <c r="B145" s="1343"/>
      <c r="C145" s="1298"/>
      <c r="D145" s="1343"/>
      <c r="E145" s="1298"/>
      <c r="F145" s="1298"/>
      <c r="G145" s="1298"/>
      <c r="H145" s="1298"/>
      <c r="I145" s="1298"/>
      <c r="J145" s="1298"/>
      <c r="K145" s="1298"/>
      <c r="L145" s="1298"/>
      <c r="M145" s="1298"/>
      <c r="N145" s="1298"/>
      <c r="O145" s="1298"/>
      <c r="P145" s="1298"/>
      <c r="Q145" s="1298"/>
      <c r="R145" s="1298"/>
      <c r="S145" s="1298"/>
      <c r="T145" s="1298"/>
      <c r="U145" s="1298"/>
      <c r="V145" s="1298"/>
      <c r="W145" s="1298"/>
      <c r="X145" s="1298"/>
      <c r="Y145" s="1298"/>
      <c r="Z145" s="1298"/>
    </row>
    <row r="146" spans="1:26" ht="18.75" customHeight="1">
      <c r="A146" s="1298"/>
      <c r="B146" s="1343"/>
      <c r="C146" s="1298"/>
      <c r="D146" s="1343"/>
      <c r="E146" s="1298"/>
      <c r="F146" s="1298"/>
      <c r="G146" s="1298"/>
      <c r="H146" s="1298"/>
      <c r="I146" s="1298"/>
      <c r="J146" s="1298"/>
      <c r="K146" s="1298"/>
      <c r="L146" s="1298"/>
      <c r="M146" s="1298"/>
      <c r="N146" s="1298"/>
      <c r="O146" s="1298"/>
      <c r="P146" s="1298"/>
      <c r="Q146" s="1298"/>
      <c r="R146" s="1298"/>
      <c r="S146" s="1298"/>
      <c r="T146" s="1298"/>
      <c r="U146" s="1298"/>
      <c r="V146" s="1298"/>
      <c r="W146" s="1298"/>
      <c r="X146" s="1298"/>
      <c r="Y146" s="1298"/>
      <c r="Z146" s="1298"/>
    </row>
    <row r="147" spans="1:26" ht="18.75" customHeight="1">
      <c r="A147" s="1298"/>
      <c r="B147" s="1343"/>
      <c r="C147" s="1298"/>
      <c r="D147" s="1343"/>
      <c r="E147" s="1298"/>
      <c r="F147" s="1298"/>
      <c r="G147" s="1298"/>
      <c r="H147" s="1298"/>
      <c r="I147" s="1298"/>
      <c r="J147" s="1298"/>
      <c r="K147" s="1298"/>
      <c r="L147" s="1298"/>
      <c r="M147" s="1298"/>
      <c r="N147" s="1298"/>
      <c r="O147" s="1298"/>
      <c r="P147" s="1298"/>
      <c r="Q147" s="1298"/>
      <c r="R147" s="1298"/>
      <c r="S147" s="1298"/>
      <c r="T147" s="1298"/>
      <c r="U147" s="1298"/>
      <c r="V147" s="1298"/>
      <c r="W147" s="1298"/>
      <c r="X147" s="1298"/>
      <c r="Y147" s="1298"/>
      <c r="Z147" s="1298"/>
    </row>
    <row r="148" spans="1:26" ht="18.75" customHeight="1">
      <c r="A148" s="1298"/>
      <c r="B148" s="1343"/>
      <c r="C148" s="1298"/>
      <c r="D148" s="1343"/>
      <c r="E148" s="1298"/>
      <c r="F148" s="1298"/>
      <c r="G148" s="1298"/>
      <c r="H148" s="1298"/>
      <c r="I148" s="1298"/>
      <c r="J148" s="1298"/>
      <c r="K148" s="1298"/>
      <c r="L148" s="1298"/>
      <c r="M148" s="1298"/>
      <c r="N148" s="1298"/>
      <c r="O148" s="1298"/>
      <c r="P148" s="1298"/>
      <c r="Q148" s="1298"/>
      <c r="R148" s="1298"/>
      <c r="S148" s="1298"/>
      <c r="T148" s="1298"/>
      <c r="U148" s="1298"/>
      <c r="V148" s="1298"/>
      <c r="W148" s="1298"/>
      <c r="X148" s="1298"/>
      <c r="Y148" s="1298"/>
      <c r="Z148" s="1298"/>
    </row>
    <row r="149" spans="1:26" ht="18.75" customHeight="1">
      <c r="A149" s="1298"/>
      <c r="B149" s="1343"/>
      <c r="C149" s="1298"/>
      <c r="D149" s="1343"/>
      <c r="E149" s="1298"/>
      <c r="F149" s="1298"/>
      <c r="G149" s="1298"/>
      <c r="H149" s="1298"/>
      <c r="I149" s="1298"/>
      <c r="J149" s="1298"/>
      <c r="K149" s="1298"/>
      <c r="L149" s="1298"/>
      <c r="M149" s="1298"/>
      <c r="N149" s="1298"/>
      <c r="O149" s="1298"/>
      <c r="P149" s="1298"/>
      <c r="Q149" s="1298"/>
      <c r="R149" s="1298"/>
      <c r="S149" s="1298"/>
      <c r="T149" s="1298"/>
      <c r="U149" s="1298"/>
      <c r="V149" s="1298"/>
      <c r="W149" s="1298"/>
      <c r="X149" s="1298"/>
      <c r="Y149" s="1298"/>
      <c r="Z149" s="1298"/>
    </row>
    <row r="150" spans="1:26" ht="18.75" customHeight="1">
      <c r="A150" s="1298"/>
      <c r="B150" s="1343"/>
      <c r="C150" s="1298"/>
      <c r="D150" s="1343"/>
      <c r="E150" s="1298"/>
      <c r="F150" s="1298"/>
      <c r="G150" s="1298"/>
      <c r="H150" s="1298"/>
      <c r="I150" s="1298"/>
      <c r="J150" s="1298"/>
      <c r="K150" s="1298"/>
      <c r="L150" s="1298"/>
      <c r="M150" s="1298"/>
      <c r="N150" s="1298"/>
      <c r="O150" s="1298"/>
      <c r="P150" s="1298"/>
      <c r="Q150" s="1298"/>
      <c r="R150" s="1298"/>
      <c r="S150" s="1298"/>
      <c r="T150" s="1298"/>
      <c r="U150" s="1298"/>
      <c r="V150" s="1298"/>
      <c r="W150" s="1298"/>
      <c r="X150" s="1298"/>
      <c r="Y150" s="1298"/>
      <c r="Z150" s="1298"/>
    </row>
    <row r="151" spans="1:26" ht="18.75" customHeight="1">
      <c r="A151" s="1298"/>
      <c r="B151" s="1343"/>
      <c r="C151" s="1298"/>
      <c r="D151" s="1343"/>
      <c r="E151" s="1298"/>
      <c r="F151" s="1298"/>
      <c r="G151" s="1298"/>
      <c r="H151" s="1298"/>
      <c r="I151" s="1298"/>
      <c r="J151" s="1298"/>
      <c r="K151" s="1298"/>
      <c r="L151" s="1298"/>
      <c r="M151" s="1298"/>
      <c r="N151" s="1298"/>
      <c r="O151" s="1298"/>
      <c r="P151" s="1298"/>
      <c r="Q151" s="1298"/>
      <c r="R151" s="1298"/>
      <c r="S151" s="1298"/>
      <c r="T151" s="1298"/>
      <c r="U151" s="1298"/>
      <c r="V151" s="1298"/>
      <c r="W151" s="1298"/>
      <c r="X151" s="1298"/>
      <c r="Y151" s="1298"/>
      <c r="Z151" s="1298"/>
    </row>
    <row r="152" spans="1:26" ht="18.75" customHeight="1">
      <c r="A152" s="1298"/>
      <c r="B152" s="1343"/>
      <c r="C152" s="1298"/>
      <c r="D152" s="1343"/>
      <c r="E152" s="1298"/>
      <c r="F152" s="1298"/>
      <c r="G152" s="1298"/>
      <c r="H152" s="1298"/>
      <c r="I152" s="1298"/>
      <c r="J152" s="1298"/>
      <c r="K152" s="1298"/>
      <c r="L152" s="1298"/>
      <c r="M152" s="1298"/>
      <c r="N152" s="1298"/>
      <c r="O152" s="1298"/>
      <c r="P152" s="1298"/>
      <c r="Q152" s="1298"/>
      <c r="R152" s="1298"/>
      <c r="S152" s="1298"/>
      <c r="T152" s="1298"/>
      <c r="U152" s="1298"/>
      <c r="V152" s="1298"/>
      <c r="W152" s="1298"/>
      <c r="X152" s="1298"/>
      <c r="Y152" s="1298"/>
      <c r="Z152" s="1298"/>
    </row>
    <row r="153" spans="1:26" ht="18.75" customHeight="1">
      <c r="A153" s="1298"/>
      <c r="B153" s="1343"/>
      <c r="C153" s="1298"/>
      <c r="D153" s="1343"/>
      <c r="E153" s="1298"/>
      <c r="F153" s="1298"/>
      <c r="G153" s="1298"/>
      <c r="H153" s="1298"/>
      <c r="I153" s="1298"/>
      <c r="J153" s="1298"/>
      <c r="K153" s="1298"/>
      <c r="L153" s="1298"/>
      <c r="M153" s="1298"/>
      <c r="N153" s="1298"/>
      <c r="O153" s="1298"/>
      <c r="P153" s="1298"/>
      <c r="Q153" s="1298"/>
      <c r="R153" s="1298"/>
      <c r="S153" s="1298"/>
      <c r="T153" s="1298"/>
      <c r="U153" s="1298"/>
      <c r="V153" s="1298"/>
      <c r="W153" s="1298"/>
      <c r="X153" s="1298"/>
      <c r="Y153" s="1298"/>
      <c r="Z153" s="1298"/>
    </row>
    <row r="154" spans="1:26" ht="18.75" customHeight="1">
      <c r="A154" s="1298"/>
      <c r="B154" s="1343"/>
      <c r="C154" s="1298"/>
      <c r="D154" s="1343"/>
      <c r="E154" s="1298"/>
      <c r="F154" s="1298"/>
      <c r="G154" s="1298"/>
      <c r="H154" s="1298"/>
      <c r="I154" s="1298"/>
      <c r="J154" s="1298"/>
      <c r="K154" s="1298"/>
      <c r="L154" s="1298"/>
      <c r="M154" s="1298"/>
      <c r="N154" s="1298"/>
      <c r="O154" s="1298"/>
      <c r="P154" s="1298"/>
      <c r="Q154" s="1298"/>
      <c r="R154" s="1298"/>
      <c r="S154" s="1298"/>
      <c r="T154" s="1298"/>
      <c r="U154" s="1298"/>
      <c r="V154" s="1298"/>
      <c r="W154" s="1298"/>
      <c r="X154" s="1298"/>
      <c r="Y154" s="1298"/>
      <c r="Z154" s="1298"/>
    </row>
    <row r="155" spans="1:26" ht="18.75" customHeight="1">
      <c r="A155" s="1298"/>
      <c r="B155" s="1343"/>
      <c r="C155" s="1298"/>
      <c r="D155" s="1343"/>
      <c r="E155" s="1298"/>
      <c r="F155" s="1298"/>
      <c r="G155" s="1298"/>
      <c r="H155" s="1298"/>
      <c r="I155" s="1298"/>
      <c r="J155" s="1298"/>
      <c r="K155" s="1298"/>
      <c r="L155" s="1298"/>
      <c r="M155" s="1298"/>
      <c r="N155" s="1298"/>
      <c r="O155" s="1298"/>
      <c r="P155" s="1298"/>
      <c r="Q155" s="1298"/>
      <c r="R155" s="1298"/>
      <c r="S155" s="1298"/>
      <c r="T155" s="1298"/>
      <c r="U155" s="1298"/>
      <c r="V155" s="1298"/>
      <c r="W155" s="1298"/>
      <c r="X155" s="1298"/>
      <c r="Y155" s="1298"/>
      <c r="Z155" s="1298"/>
    </row>
    <row r="156" spans="1:26" ht="18.75" customHeight="1">
      <c r="A156" s="1298"/>
      <c r="B156" s="1343"/>
      <c r="C156" s="1298"/>
      <c r="D156" s="1343"/>
      <c r="E156" s="1298"/>
      <c r="F156" s="1298"/>
      <c r="G156" s="1298"/>
      <c r="H156" s="1298"/>
      <c r="I156" s="1298"/>
      <c r="J156" s="1298"/>
      <c r="K156" s="1298"/>
      <c r="L156" s="1298"/>
      <c r="M156" s="1298"/>
      <c r="N156" s="1298"/>
      <c r="O156" s="1298"/>
      <c r="P156" s="1298"/>
      <c r="Q156" s="1298"/>
      <c r="R156" s="1298"/>
      <c r="S156" s="1298"/>
      <c r="T156" s="1298"/>
      <c r="U156" s="1298"/>
      <c r="V156" s="1298"/>
      <c r="W156" s="1298"/>
      <c r="X156" s="1298"/>
      <c r="Y156" s="1298"/>
      <c r="Z156" s="1298"/>
    </row>
    <row r="157" spans="1:26" ht="18.75" customHeight="1">
      <c r="A157" s="1298"/>
      <c r="B157" s="1343"/>
      <c r="C157" s="1298"/>
      <c r="D157" s="1343"/>
      <c r="E157" s="1298"/>
      <c r="F157" s="1298"/>
      <c r="G157" s="1298"/>
      <c r="H157" s="1298"/>
      <c r="I157" s="1298"/>
      <c r="J157" s="1298"/>
      <c r="K157" s="1298"/>
      <c r="L157" s="1298"/>
      <c r="M157" s="1298"/>
      <c r="N157" s="1298"/>
      <c r="O157" s="1298"/>
      <c r="P157" s="1298"/>
      <c r="Q157" s="1298"/>
      <c r="R157" s="1298"/>
      <c r="S157" s="1298"/>
      <c r="T157" s="1298"/>
      <c r="U157" s="1298"/>
      <c r="V157" s="1298"/>
      <c r="W157" s="1298"/>
      <c r="X157" s="1298"/>
      <c r="Y157" s="1298"/>
      <c r="Z157" s="1298"/>
    </row>
    <row r="158" spans="1:26" ht="18.75" customHeight="1">
      <c r="A158" s="1298"/>
      <c r="B158" s="1343"/>
      <c r="C158" s="1298"/>
      <c r="D158" s="1343"/>
      <c r="E158" s="1298"/>
      <c r="F158" s="1298"/>
      <c r="G158" s="1298"/>
      <c r="H158" s="1298"/>
      <c r="I158" s="1298"/>
      <c r="J158" s="1298"/>
      <c r="K158" s="1298"/>
      <c r="L158" s="1298"/>
      <c r="M158" s="1298"/>
      <c r="N158" s="1298"/>
      <c r="O158" s="1298"/>
      <c r="P158" s="1298"/>
      <c r="Q158" s="1298"/>
      <c r="R158" s="1298"/>
      <c r="S158" s="1298"/>
      <c r="T158" s="1298"/>
      <c r="U158" s="1298"/>
      <c r="V158" s="1298"/>
      <c r="W158" s="1298"/>
      <c r="X158" s="1298"/>
      <c r="Y158" s="1298"/>
      <c r="Z158" s="1298"/>
    </row>
    <row r="159" spans="1:26" ht="18.75" customHeight="1">
      <c r="A159" s="1298"/>
      <c r="B159" s="1343"/>
      <c r="C159" s="1298"/>
      <c r="D159" s="1343"/>
      <c r="E159" s="1298"/>
      <c r="F159" s="1298"/>
      <c r="G159" s="1298"/>
      <c r="H159" s="1298"/>
      <c r="I159" s="1298"/>
      <c r="J159" s="1298"/>
      <c r="K159" s="1298"/>
      <c r="L159" s="1298"/>
      <c r="M159" s="1298"/>
      <c r="N159" s="1298"/>
      <c r="O159" s="1298"/>
      <c r="P159" s="1298"/>
      <c r="Q159" s="1298"/>
      <c r="R159" s="1298"/>
      <c r="S159" s="1298"/>
      <c r="T159" s="1298"/>
      <c r="U159" s="1298"/>
      <c r="V159" s="1298"/>
      <c r="W159" s="1298"/>
      <c r="X159" s="1298"/>
      <c r="Y159" s="1298"/>
      <c r="Z159" s="1298"/>
    </row>
    <row r="160" spans="1:26" ht="18.75" customHeight="1">
      <c r="A160" s="1298"/>
      <c r="B160" s="1343"/>
      <c r="C160" s="1298"/>
      <c r="D160" s="1343"/>
      <c r="E160" s="1298"/>
      <c r="F160" s="1298"/>
      <c r="G160" s="1298"/>
      <c r="H160" s="1298"/>
      <c r="I160" s="1298"/>
      <c r="J160" s="1298"/>
      <c r="K160" s="1298"/>
      <c r="L160" s="1298"/>
      <c r="M160" s="1298"/>
      <c r="N160" s="1298"/>
      <c r="O160" s="1298"/>
      <c r="P160" s="1298"/>
      <c r="Q160" s="1298"/>
      <c r="R160" s="1298"/>
      <c r="S160" s="1298"/>
      <c r="T160" s="1298"/>
      <c r="U160" s="1298"/>
      <c r="V160" s="1298"/>
      <c r="W160" s="1298"/>
      <c r="X160" s="1298"/>
      <c r="Y160" s="1298"/>
      <c r="Z160" s="1298"/>
    </row>
    <row r="161" spans="1:26" ht="18.75" customHeight="1">
      <c r="A161" s="1298"/>
      <c r="B161" s="1343"/>
      <c r="C161" s="1298"/>
      <c r="D161" s="1343"/>
      <c r="E161" s="1298"/>
      <c r="F161" s="1298"/>
      <c r="G161" s="1298"/>
      <c r="H161" s="1298"/>
      <c r="I161" s="1298"/>
      <c r="J161" s="1298"/>
      <c r="K161" s="1298"/>
      <c r="L161" s="1298"/>
      <c r="M161" s="1298"/>
      <c r="N161" s="1298"/>
      <c r="O161" s="1298"/>
      <c r="P161" s="1298"/>
      <c r="Q161" s="1298"/>
      <c r="R161" s="1298"/>
      <c r="S161" s="1298"/>
      <c r="T161" s="1298"/>
      <c r="U161" s="1298"/>
      <c r="V161" s="1298"/>
      <c r="W161" s="1298"/>
      <c r="X161" s="1298"/>
      <c r="Y161" s="1298"/>
      <c r="Z161" s="1298"/>
    </row>
    <row r="162" spans="1:26" ht="18.75" customHeight="1">
      <c r="A162" s="1298"/>
      <c r="B162" s="1343"/>
      <c r="C162" s="1298"/>
      <c r="D162" s="1343"/>
      <c r="E162" s="1298"/>
      <c r="F162" s="1298"/>
      <c r="G162" s="1298"/>
      <c r="H162" s="1298"/>
      <c r="I162" s="1298"/>
      <c r="J162" s="1298"/>
      <c r="K162" s="1298"/>
      <c r="L162" s="1298"/>
      <c r="M162" s="1298"/>
      <c r="N162" s="1298"/>
      <c r="O162" s="1298"/>
      <c r="P162" s="1298"/>
      <c r="Q162" s="1298"/>
      <c r="R162" s="1298"/>
      <c r="S162" s="1298"/>
      <c r="T162" s="1298"/>
      <c r="U162" s="1298"/>
      <c r="V162" s="1298"/>
      <c r="W162" s="1298"/>
      <c r="X162" s="1298"/>
      <c r="Y162" s="1298"/>
      <c r="Z162" s="1298"/>
    </row>
    <row r="163" spans="1:26" ht="18.75" customHeight="1">
      <c r="A163" s="1298"/>
      <c r="B163" s="1343"/>
      <c r="C163" s="1298"/>
      <c r="D163" s="1343"/>
      <c r="E163" s="1298"/>
      <c r="F163" s="1298"/>
      <c r="G163" s="1298"/>
      <c r="H163" s="1298"/>
      <c r="I163" s="1298"/>
      <c r="J163" s="1298"/>
      <c r="K163" s="1298"/>
      <c r="L163" s="1298"/>
      <c r="M163" s="1298"/>
      <c r="N163" s="1298"/>
      <c r="O163" s="1298"/>
      <c r="P163" s="1298"/>
      <c r="Q163" s="1298"/>
      <c r="R163" s="1298"/>
      <c r="S163" s="1298"/>
      <c r="T163" s="1298"/>
      <c r="U163" s="1298"/>
      <c r="V163" s="1298"/>
      <c r="W163" s="1298"/>
      <c r="X163" s="1298"/>
      <c r="Y163" s="1298"/>
      <c r="Z163" s="1298"/>
    </row>
    <row r="164" spans="1:26" ht="18.75" customHeight="1">
      <c r="A164" s="1298"/>
      <c r="B164" s="1343"/>
      <c r="C164" s="1298"/>
      <c r="D164" s="1343"/>
      <c r="E164" s="1298"/>
      <c r="F164" s="1298"/>
      <c r="G164" s="1298"/>
      <c r="H164" s="1298"/>
      <c r="I164" s="1298"/>
      <c r="J164" s="1298"/>
      <c r="K164" s="1298"/>
      <c r="L164" s="1298"/>
      <c r="M164" s="1298"/>
      <c r="N164" s="1298"/>
      <c r="O164" s="1298"/>
      <c r="P164" s="1298"/>
      <c r="Q164" s="1298"/>
      <c r="R164" s="1298"/>
      <c r="S164" s="1298"/>
      <c r="T164" s="1298"/>
      <c r="U164" s="1298"/>
      <c r="V164" s="1298"/>
      <c r="W164" s="1298"/>
      <c r="X164" s="1298"/>
      <c r="Y164" s="1298"/>
      <c r="Z164" s="1298"/>
    </row>
    <row r="165" spans="1:26" ht="18.75" customHeight="1">
      <c r="A165" s="1298"/>
      <c r="B165" s="1343"/>
      <c r="C165" s="1298"/>
      <c r="D165" s="1343"/>
      <c r="E165" s="1298"/>
      <c r="F165" s="1298"/>
      <c r="G165" s="1298"/>
      <c r="H165" s="1298"/>
      <c r="I165" s="1298"/>
      <c r="J165" s="1298"/>
      <c r="K165" s="1298"/>
      <c r="L165" s="1298"/>
      <c r="M165" s="1298"/>
      <c r="N165" s="1298"/>
      <c r="O165" s="1298"/>
      <c r="P165" s="1298"/>
      <c r="Q165" s="1298"/>
      <c r="R165" s="1298"/>
      <c r="S165" s="1298"/>
      <c r="T165" s="1298"/>
      <c r="U165" s="1298"/>
      <c r="V165" s="1298"/>
      <c r="W165" s="1298"/>
      <c r="X165" s="1298"/>
      <c r="Y165" s="1298"/>
      <c r="Z165" s="1298"/>
    </row>
    <row r="166" spans="1:26" ht="18.75" customHeight="1">
      <c r="A166" s="1298"/>
      <c r="B166" s="1343"/>
      <c r="C166" s="1298"/>
      <c r="D166" s="1343"/>
      <c r="E166" s="1298"/>
      <c r="F166" s="1298"/>
      <c r="G166" s="1298"/>
      <c r="H166" s="1298"/>
      <c r="I166" s="1298"/>
      <c r="J166" s="1298"/>
      <c r="K166" s="1298"/>
      <c r="L166" s="1298"/>
      <c r="M166" s="1298"/>
      <c r="N166" s="1298"/>
      <c r="O166" s="1298"/>
      <c r="P166" s="1298"/>
      <c r="Q166" s="1298"/>
      <c r="R166" s="1298"/>
      <c r="S166" s="1298"/>
      <c r="T166" s="1298"/>
      <c r="U166" s="1298"/>
      <c r="V166" s="1298"/>
      <c r="W166" s="1298"/>
      <c r="X166" s="1298"/>
      <c r="Y166" s="1298"/>
      <c r="Z166" s="1298"/>
    </row>
    <row r="167" spans="1:26" ht="18.75" customHeight="1">
      <c r="A167" s="1298"/>
      <c r="B167" s="1343"/>
      <c r="C167" s="1298"/>
      <c r="D167" s="1343"/>
      <c r="E167" s="1298"/>
      <c r="F167" s="1298"/>
      <c r="G167" s="1298"/>
      <c r="H167" s="1298"/>
      <c r="I167" s="1298"/>
      <c r="J167" s="1298"/>
      <c r="K167" s="1298"/>
      <c r="L167" s="1298"/>
      <c r="M167" s="1298"/>
      <c r="N167" s="1298"/>
      <c r="O167" s="1298"/>
      <c r="P167" s="1298"/>
      <c r="Q167" s="1298"/>
      <c r="R167" s="1298"/>
      <c r="S167" s="1298"/>
      <c r="T167" s="1298"/>
      <c r="U167" s="1298"/>
      <c r="V167" s="1298"/>
      <c r="W167" s="1298"/>
      <c r="X167" s="1298"/>
      <c r="Y167" s="1298"/>
      <c r="Z167" s="1298"/>
    </row>
    <row r="168" spans="1:26" ht="18.75" customHeight="1">
      <c r="A168" s="1298"/>
      <c r="B168" s="1343"/>
      <c r="C168" s="1298"/>
      <c r="D168" s="1343"/>
      <c r="E168" s="1298"/>
      <c r="F168" s="1298"/>
      <c r="G168" s="1298"/>
      <c r="H168" s="1298"/>
      <c r="I168" s="1298"/>
      <c r="J168" s="1298"/>
      <c r="K168" s="1298"/>
      <c r="L168" s="1298"/>
      <c r="M168" s="1298"/>
      <c r="N168" s="1298"/>
      <c r="O168" s="1298"/>
      <c r="P168" s="1298"/>
      <c r="Q168" s="1298"/>
      <c r="R168" s="1298"/>
      <c r="S168" s="1298"/>
      <c r="T168" s="1298"/>
      <c r="U168" s="1298"/>
      <c r="V168" s="1298"/>
      <c r="W168" s="1298"/>
      <c r="X168" s="1298"/>
      <c r="Y168" s="1298"/>
      <c r="Z168" s="1298"/>
    </row>
    <row r="169" spans="1:26" ht="18.75" customHeight="1">
      <c r="A169" s="1298"/>
      <c r="B169" s="1343"/>
      <c r="C169" s="1298"/>
      <c r="D169" s="1343"/>
      <c r="E169" s="1298"/>
      <c r="F169" s="1298"/>
      <c r="G169" s="1298"/>
      <c r="H169" s="1298"/>
      <c r="I169" s="1298"/>
      <c r="J169" s="1298"/>
      <c r="K169" s="1298"/>
      <c r="L169" s="1298"/>
      <c r="M169" s="1298"/>
      <c r="N169" s="1298"/>
      <c r="O169" s="1298"/>
      <c r="P169" s="1298"/>
      <c r="Q169" s="1298"/>
      <c r="R169" s="1298"/>
      <c r="S169" s="1298"/>
      <c r="T169" s="1298"/>
      <c r="U169" s="1298"/>
      <c r="V169" s="1298"/>
      <c r="W169" s="1298"/>
      <c r="X169" s="1298"/>
      <c r="Y169" s="1298"/>
      <c r="Z169" s="1298"/>
    </row>
    <row r="170" spans="1:26" ht="18.75" customHeight="1">
      <c r="A170" s="1298"/>
      <c r="B170" s="1343"/>
      <c r="C170" s="1298"/>
      <c r="D170" s="1343"/>
      <c r="E170" s="1298"/>
      <c r="F170" s="1298"/>
      <c r="G170" s="1298"/>
      <c r="H170" s="1298"/>
      <c r="I170" s="1298"/>
      <c r="J170" s="1298"/>
      <c r="K170" s="1298"/>
      <c r="L170" s="1298"/>
      <c r="M170" s="1298"/>
      <c r="N170" s="1298"/>
      <c r="O170" s="1298"/>
      <c r="P170" s="1298"/>
      <c r="Q170" s="1298"/>
      <c r="R170" s="1298"/>
      <c r="S170" s="1298"/>
      <c r="T170" s="1298"/>
      <c r="U170" s="1298"/>
      <c r="V170" s="1298"/>
      <c r="W170" s="1298"/>
      <c r="X170" s="1298"/>
      <c r="Y170" s="1298"/>
      <c r="Z170" s="1298"/>
    </row>
    <row r="171" spans="1:26" ht="18.75" customHeight="1">
      <c r="A171" s="1298"/>
      <c r="B171" s="1343"/>
      <c r="C171" s="1298"/>
      <c r="D171" s="1343"/>
      <c r="E171" s="1298"/>
      <c r="F171" s="1298"/>
      <c r="G171" s="1298"/>
      <c r="H171" s="1298"/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8"/>
      <c r="V171" s="1298"/>
      <c r="W171" s="1298"/>
      <c r="X171" s="1298"/>
      <c r="Y171" s="1298"/>
      <c r="Z171" s="1298"/>
    </row>
    <row r="172" spans="1:26" ht="18.75" customHeight="1">
      <c r="A172" s="1298"/>
      <c r="B172" s="1343"/>
      <c r="C172" s="1298"/>
      <c r="D172" s="1343"/>
      <c r="E172" s="1298"/>
      <c r="F172" s="1298"/>
      <c r="G172" s="1298"/>
      <c r="H172" s="1298"/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8"/>
      <c r="V172" s="1298"/>
      <c r="W172" s="1298"/>
      <c r="X172" s="1298"/>
      <c r="Y172" s="1298"/>
      <c r="Z172" s="1298"/>
    </row>
    <row r="173" spans="1:26" ht="18.75" customHeight="1">
      <c r="A173" s="1298"/>
      <c r="B173" s="1343"/>
      <c r="C173" s="1298"/>
      <c r="D173" s="1343"/>
      <c r="E173" s="1298"/>
      <c r="F173" s="1298"/>
      <c r="G173" s="1298"/>
      <c r="H173" s="1298"/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8"/>
      <c r="V173" s="1298"/>
      <c r="W173" s="1298"/>
      <c r="X173" s="1298"/>
      <c r="Y173" s="1298"/>
      <c r="Z173" s="1298"/>
    </row>
    <row r="174" spans="1:26" ht="18.75" customHeight="1">
      <c r="A174" s="1298"/>
      <c r="B174" s="1343"/>
      <c r="C174" s="1298"/>
      <c r="D174" s="1343"/>
      <c r="E174" s="1298"/>
      <c r="F174" s="1298"/>
      <c r="G174" s="1298"/>
      <c r="H174" s="1298"/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8"/>
      <c r="V174" s="1298"/>
      <c r="W174" s="1298"/>
      <c r="X174" s="1298"/>
      <c r="Y174" s="1298"/>
      <c r="Z174" s="1298"/>
    </row>
    <row r="175" spans="1:26" ht="18.75" customHeight="1">
      <c r="A175" s="1298"/>
      <c r="B175" s="1343"/>
      <c r="C175" s="1298"/>
      <c r="D175" s="1343"/>
      <c r="E175" s="1298"/>
      <c r="F175" s="1298"/>
      <c r="G175" s="1298"/>
      <c r="H175" s="1298"/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8"/>
      <c r="V175" s="1298"/>
      <c r="W175" s="1298"/>
      <c r="X175" s="1298"/>
      <c r="Y175" s="1298"/>
      <c r="Z175" s="1298"/>
    </row>
    <row r="176" spans="1:26" ht="18.75" customHeight="1">
      <c r="A176" s="1298"/>
      <c r="B176" s="1343"/>
      <c r="C176" s="1298"/>
      <c r="D176" s="1343"/>
      <c r="E176" s="1298"/>
      <c r="F176" s="1298"/>
      <c r="G176" s="1298"/>
      <c r="H176" s="1298"/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8"/>
      <c r="V176" s="1298"/>
      <c r="W176" s="1298"/>
      <c r="X176" s="1298"/>
      <c r="Y176" s="1298"/>
      <c r="Z176" s="1298"/>
    </row>
    <row r="177" spans="1:26" ht="18.75" customHeight="1">
      <c r="A177" s="1298"/>
      <c r="B177" s="1343"/>
      <c r="C177" s="1298"/>
      <c r="D177" s="1343"/>
      <c r="E177" s="1298"/>
      <c r="F177" s="1298"/>
      <c r="G177" s="1298"/>
      <c r="H177" s="1298"/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8"/>
      <c r="V177" s="1298"/>
      <c r="W177" s="1298"/>
      <c r="X177" s="1298"/>
      <c r="Y177" s="1298"/>
      <c r="Z177" s="1298"/>
    </row>
    <row r="178" spans="1:26" ht="18.75" customHeight="1">
      <c r="A178" s="1298"/>
      <c r="B178" s="1343"/>
      <c r="C178" s="1298"/>
      <c r="D178" s="1343"/>
      <c r="E178" s="1298"/>
      <c r="F178" s="1298"/>
      <c r="G178" s="1298"/>
      <c r="H178" s="1298"/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8"/>
      <c r="V178" s="1298"/>
      <c r="W178" s="1298"/>
      <c r="X178" s="1298"/>
      <c r="Y178" s="1298"/>
      <c r="Z178" s="1298"/>
    </row>
    <row r="179" spans="1:26" ht="18.75" customHeight="1">
      <c r="A179" s="1298"/>
      <c r="B179" s="1343"/>
      <c r="C179" s="1298"/>
      <c r="D179" s="1343"/>
      <c r="E179" s="1298"/>
      <c r="F179" s="1298"/>
      <c r="G179" s="1298"/>
      <c r="H179" s="1298"/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8"/>
      <c r="V179" s="1298"/>
      <c r="W179" s="1298"/>
      <c r="X179" s="1298"/>
      <c r="Y179" s="1298"/>
      <c r="Z179" s="1298"/>
    </row>
    <row r="180" spans="1:26" ht="18.75" customHeight="1">
      <c r="A180" s="1298"/>
      <c r="B180" s="1343"/>
      <c r="C180" s="1298"/>
      <c r="D180" s="1343"/>
      <c r="E180" s="1298"/>
      <c r="F180" s="1298"/>
      <c r="G180" s="1298"/>
      <c r="H180" s="1298"/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8"/>
      <c r="V180" s="1298"/>
      <c r="W180" s="1298"/>
      <c r="X180" s="1298"/>
      <c r="Y180" s="1298"/>
      <c r="Z180" s="1298"/>
    </row>
    <row r="181" spans="1:26" ht="18.75" customHeight="1">
      <c r="A181" s="1298"/>
      <c r="B181" s="1343"/>
      <c r="C181" s="1298"/>
      <c r="D181" s="1343"/>
      <c r="E181" s="1298"/>
      <c r="F181" s="1298"/>
      <c r="G181" s="1298"/>
      <c r="H181" s="1298"/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8"/>
      <c r="V181" s="1298"/>
      <c r="W181" s="1298"/>
      <c r="X181" s="1298"/>
      <c r="Y181" s="1298"/>
      <c r="Z181" s="1298"/>
    </row>
    <row r="182" spans="1:26" ht="18.75" customHeight="1">
      <c r="A182" s="1298"/>
      <c r="B182" s="1343"/>
      <c r="C182" s="1298"/>
      <c r="D182" s="1343"/>
      <c r="E182" s="1298"/>
      <c r="F182" s="1298"/>
      <c r="G182" s="1298"/>
      <c r="H182" s="1298"/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8"/>
      <c r="V182" s="1298"/>
      <c r="W182" s="1298"/>
      <c r="X182" s="1298"/>
      <c r="Y182" s="1298"/>
      <c r="Z182" s="1298"/>
    </row>
    <row r="183" spans="1:26" ht="18.75" customHeight="1">
      <c r="A183" s="1298"/>
      <c r="B183" s="1343"/>
      <c r="C183" s="1298"/>
      <c r="D183" s="1343"/>
      <c r="E183" s="1298"/>
      <c r="F183" s="1298"/>
      <c r="G183" s="1298"/>
      <c r="H183" s="1298"/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8"/>
      <c r="V183" s="1298"/>
      <c r="W183" s="1298"/>
      <c r="X183" s="1298"/>
      <c r="Y183" s="1298"/>
      <c r="Z183" s="1298"/>
    </row>
    <row r="184" spans="1:26" ht="18.75" customHeight="1">
      <c r="A184" s="1298"/>
      <c r="B184" s="1343"/>
      <c r="C184" s="1298"/>
      <c r="D184" s="1343"/>
      <c r="E184" s="1298"/>
      <c r="F184" s="1298"/>
      <c r="G184" s="1298"/>
      <c r="H184" s="1298"/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8"/>
      <c r="V184" s="1298"/>
      <c r="W184" s="1298"/>
      <c r="X184" s="1298"/>
      <c r="Y184" s="1298"/>
      <c r="Z184" s="1298"/>
    </row>
    <row r="185" spans="1:26" ht="18.75" customHeight="1">
      <c r="A185" s="1298"/>
      <c r="B185" s="1343"/>
      <c r="C185" s="1298"/>
      <c r="D185" s="1343"/>
      <c r="E185" s="1298"/>
      <c r="F185" s="1298"/>
      <c r="G185" s="1298"/>
      <c r="H185" s="1298"/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8"/>
      <c r="V185" s="1298"/>
      <c r="W185" s="1298"/>
      <c r="X185" s="1298"/>
      <c r="Y185" s="1298"/>
      <c r="Z185" s="1298"/>
    </row>
    <row r="186" spans="1:26" ht="18.75" customHeight="1">
      <c r="A186" s="1298"/>
      <c r="B186" s="1343"/>
      <c r="C186" s="1298"/>
      <c r="D186" s="1343"/>
      <c r="E186" s="1298"/>
      <c r="F186" s="1298"/>
      <c r="G186" s="1298"/>
      <c r="H186" s="1298"/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8"/>
      <c r="V186" s="1298"/>
      <c r="W186" s="1298"/>
      <c r="X186" s="1298"/>
      <c r="Y186" s="1298"/>
      <c r="Z186" s="1298"/>
    </row>
    <row r="187" spans="1:26" ht="18.75" customHeight="1">
      <c r="A187" s="1298"/>
      <c r="B187" s="1343"/>
      <c r="C187" s="1298"/>
      <c r="D187" s="1343"/>
      <c r="E187" s="1298"/>
      <c r="F187" s="1298"/>
      <c r="G187" s="1298"/>
      <c r="H187" s="1298"/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8"/>
      <c r="V187" s="1298"/>
      <c r="W187" s="1298"/>
      <c r="X187" s="1298"/>
      <c r="Y187" s="1298"/>
      <c r="Z187" s="1298"/>
    </row>
    <row r="188" spans="1:26" ht="18.75" customHeight="1">
      <c r="A188" s="1298"/>
      <c r="B188" s="1343"/>
      <c r="C188" s="1298"/>
      <c r="D188" s="1343"/>
      <c r="E188" s="1298"/>
      <c r="F188" s="1298"/>
      <c r="G188" s="1298"/>
      <c r="H188" s="1298"/>
      <c r="I188" s="1298"/>
      <c r="J188" s="1298"/>
      <c r="K188" s="1298"/>
      <c r="L188" s="1298"/>
      <c r="M188" s="1298"/>
      <c r="N188" s="1298"/>
      <c r="O188" s="1298"/>
      <c r="P188" s="1298"/>
      <c r="Q188" s="1298"/>
      <c r="R188" s="1298"/>
      <c r="S188" s="1298"/>
      <c r="T188" s="1298"/>
      <c r="U188" s="1298"/>
      <c r="V188" s="1298"/>
      <c r="W188" s="1298"/>
      <c r="X188" s="1298"/>
      <c r="Y188" s="1298"/>
      <c r="Z188" s="1298"/>
    </row>
    <row r="189" spans="1:26" ht="18.75" customHeight="1">
      <c r="A189" s="1298"/>
      <c r="B189" s="1343"/>
      <c r="C189" s="1298"/>
      <c r="D189" s="1343"/>
      <c r="E189" s="1298"/>
      <c r="F189" s="1298"/>
      <c r="G189" s="1298"/>
      <c r="H189" s="1298"/>
      <c r="I189" s="1298"/>
      <c r="J189" s="1298"/>
      <c r="K189" s="1298"/>
      <c r="L189" s="1298"/>
      <c r="M189" s="1298"/>
      <c r="N189" s="1298"/>
      <c r="O189" s="1298"/>
      <c r="P189" s="1298"/>
      <c r="Q189" s="1298"/>
      <c r="R189" s="1298"/>
      <c r="S189" s="1298"/>
      <c r="T189" s="1298"/>
      <c r="U189" s="1298"/>
      <c r="V189" s="1298"/>
      <c r="W189" s="1298"/>
      <c r="X189" s="1298"/>
      <c r="Y189" s="1298"/>
      <c r="Z189" s="1298"/>
    </row>
    <row r="190" spans="1:26" ht="18.75" customHeight="1">
      <c r="A190" s="1298"/>
      <c r="B190" s="1343"/>
      <c r="C190" s="1298"/>
      <c r="D190" s="1343"/>
      <c r="E190" s="1298"/>
      <c r="F190" s="1298"/>
      <c r="G190" s="1298"/>
      <c r="H190" s="1298"/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8"/>
      <c r="V190" s="1298"/>
      <c r="W190" s="1298"/>
      <c r="X190" s="1298"/>
      <c r="Y190" s="1298"/>
      <c r="Z190" s="1298"/>
    </row>
    <row r="191" spans="1:26" ht="18.75" customHeight="1">
      <c r="A191" s="1298"/>
      <c r="B191" s="1343"/>
      <c r="C191" s="1298"/>
      <c r="D191" s="1343"/>
      <c r="E191" s="1298"/>
      <c r="F191" s="1298"/>
      <c r="G191" s="1298"/>
      <c r="H191" s="1298"/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8"/>
      <c r="V191" s="1298"/>
      <c r="W191" s="1298"/>
      <c r="X191" s="1298"/>
      <c r="Y191" s="1298"/>
      <c r="Z191" s="1298"/>
    </row>
    <row r="192" spans="1:26" ht="18.75" customHeight="1">
      <c r="A192" s="1298"/>
      <c r="B192" s="1343"/>
      <c r="C192" s="1298"/>
      <c r="D192" s="1343"/>
      <c r="E192" s="1298"/>
      <c r="F192" s="1298"/>
      <c r="G192" s="1298"/>
      <c r="H192" s="1298"/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8"/>
      <c r="V192" s="1298"/>
      <c r="W192" s="1298"/>
      <c r="X192" s="1298"/>
      <c r="Y192" s="1298"/>
      <c r="Z192" s="1298"/>
    </row>
    <row r="193" spans="1:26" ht="18.75" customHeight="1">
      <c r="A193" s="1298"/>
      <c r="B193" s="1343"/>
      <c r="C193" s="1298"/>
      <c r="D193" s="1343"/>
      <c r="E193" s="1298"/>
      <c r="F193" s="1298"/>
      <c r="G193" s="1298"/>
      <c r="H193" s="1298"/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8"/>
      <c r="V193" s="1298"/>
      <c r="W193" s="1298"/>
      <c r="X193" s="1298"/>
      <c r="Y193" s="1298"/>
      <c r="Z193" s="1298"/>
    </row>
    <row r="194" spans="1:26" ht="18.75" customHeight="1">
      <c r="A194" s="1298"/>
      <c r="B194" s="1343"/>
      <c r="C194" s="1298"/>
      <c r="D194" s="1343"/>
      <c r="E194" s="1298"/>
      <c r="F194" s="1298"/>
      <c r="G194" s="1298"/>
      <c r="H194" s="1298"/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8"/>
      <c r="V194" s="1298"/>
      <c r="W194" s="1298"/>
      <c r="X194" s="1298"/>
      <c r="Y194" s="1298"/>
      <c r="Z194" s="1298"/>
    </row>
    <row r="195" spans="1:26" ht="18.75" customHeight="1">
      <c r="A195" s="1298"/>
      <c r="B195" s="1343"/>
      <c r="C195" s="1298"/>
      <c r="D195" s="1343"/>
      <c r="E195" s="1298"/>
      <c r="F195" s="1298"/>
      <c r="G195" s="1298"/>
      <c r="H195" s="1298"/>
      <c r="I195" s="1298"/>
      <c r="J195" s="1298"/>
      <c r="K195" s="1298"/>
      <c r="L195" s="1298"/>
      <c r="M195" s="1298"/>
      <c r="N195" s="1298"/>
      <c r="O195" s="1298"/>
      <c r="P195" s="1298"/>
      <c r="Q195" s="1298"/>
      <c r="R195" s="1298"/>
      <c r="S195" s="1298"/>
      <c r="T195" s="1298"/>
      <c r="U195" s="1298"/>
      <c r="V195" s="1298"/>
      <c r="W195" s="1298"/>
      <c r="X195" s="1298"/>
      <c r="Y195" s="1298"/>
      <c r="Z195" s="1298"/>
    </row>
    <row r="196" spans="1:26" ht="18.75" customHeight="1">
      <c r="A196" s="1298"/>
      <c r="B196" s="1343"/>
      <c r="C196" s="1298"/>
      <c r="D196" s="1343"/>
      <c r="E196" s="1298"/>
      <c r="F196" s="1298"/>
      <c r="G196" s="1298"/>
      <c r="H196" s="1298"/>
      <c r="I196" s="1298"/>
      <c r="J196" s="1298"/>
      <c r="K196" s="1298"/>
      <c r="L196" s="1298"/>
      <c r="M196" s="1298"/>
      <c r="N196" s="1298"/>
      <c r="O196" s="1298"/>
      <c r="P196" s="1298"/>
      <c r="Q196" s="1298"/>
      <c r="R196" s="1298"/>
      <c r="S196" s="1298"/>
      <c r="T196" s="1298"/>
      <c r="U196" s="1298"/>
      <c r="V196" s="1298"/>
      <c r="W196" s="1298"/>
      <c r="X196" s="1298"/>
      <c r="Y196" s="1298"/>
      <c r="Z196" s="1298"/>
    </row>
    <row r="197" spans="1:26" ht="18.75" customHeight="1">
      <c r="A197" s="1298"/>
      <c r="B197" s="1343"/>
      <c r="C197" s="1298"/>
      <c r="D197" s="1343"/>
      <c r="E197" s="1298"/>
      <c r="F197" s="1298"/>
      <c r="G197" s="1298"/>
      <c r="H197" s="1298"/>
      <c r="I197" s="1298"/>
      <c r="J197" s="1298"/>
      <c r="K197" s="1298"/>
      <c r="L197" s="1298"/>
      <c r="M197" s="1298"/>
      <c r="N197" s="1298"/>
      <c r="O197" s="1298"/>
      <c r="P197" s="1298"/>
      <c r="Q197" s="1298"/>
      <c r="R197" s="1298"/>
      <c r="S197" s="1298"/>
      <c r="T197" s="1298"/>
      <c r="U197" s="1298"/>
      <c r="V197" s="1298"/>
      <c r="W197" s="1298"/>
      <c r="X197" s="1298"/>
      <c r="Y197" s="1298"/>
      <c r="Z197" s="1298"/>
    </row>
    <row r="198" spans="1:26" ht="18.75" customHeight="1">
      <c r="A198" s="1298"/>
      <c r="B198" s="1343"/>
      <c r="C198" s="1298"/>
      <c r="D198" s="1343"/>
      <c r="E198" s="1298"/>
      <c r="F198" s="1298"/>
      <c r="G198" s="1298"/>
      <c r="H198" s="1298"/>
      <c r="I198" s="1298"/>
      <c r="J198" s="1298"/>
      <c r="K198" s="1298"/>
      <c r="L198" s="1298"/>
      <c r="M198" s="1298"/>
      <c r="N198" s="1298"/>
      <c r="O198" s="1298"/>
      <c r="P198" s="1298"/>
      <c r="Q198" s="1298"/>
      <c r="R198" s="1298"/>
      <c r="S198" s="1298"/>
      <c r="T198" s="1298"/>
      <c r="U198" s="1298"/>
      <c r="V198" s="1298"/>
      <c r="W198" s="1298"/>
      <c r="X198" s="1298"/>
      <c r="Y198" s="1298"/>
      <c r="Z198" s="1298"/>
    </row>
    <row r="199" spans="1:26" ht="18.75" customHeight="1">
      <c r="A199" s="1298"/>
      <c r="B199" s="1343"/>
      <c r="C199" s="1298"/>
      <c r="D199" s="1343"/>
      <c r="E199" s="1298"/>
      <c r="F199" s="1298"/>
      <c r="G199" s="1298"/>
      <c r="H199" s="1298"/>
      <c r="I199" s="1298"/>
      <c r="J199" s="1298"/>
      <c r="K199" s="1298"/>
      <c r="L199" s="1298"/>
      <c r="M199" s="1298"/>
      <c r="N199" s="1298"/>
      <c r="O199" s="1298"/>
      <c r="P199" s="1298"/>
      <c r="Q199" s="1298"/>
      <c r="R199" s="1298"/>
      <c r="S199" s="1298"/>
      <c r="T199" s="1298"/>
      <c r="U199" s="1298"/>
      <c r="V199" s="1298"/>
      <c r="W199" s="1298"/>
      <c r="X199" s="1298"/>
      <c r="Y199" s="1298"/>
      <c r="Z199" s="1298"/>
    </row>
    <row r="200" spans="1:26" ht="18.75" customHeight="1">
      <c r="A200" s="1298"/>
      <c r="B200" s="1343"/>
      <c r="C200" s="1298"/>
      <c r="D200" s="1343"/>
      <c r="E200" s="1298"/>
      <c r="F200" s="1298"/>
      <c r="G200" s="1298"/>
      <c r="H200" s="1298"/>
      <c r="I200" s="1298"/>
      <c r="J200" s="1298"/>
      <c r="K200" s="1298"/>
      <c r="L200" s="1298"/>
      <c r="M200" s="1298"/>
      <c r="N200" s="1298"/>
      <c r="O200" s="1298"/>
      <c r="P200" s="1298"/>
      <c r="Q200" s="1298"/>
      <c r="R200" s="1298"/>
      <c r="S200" s="1298"/>
      <c r="T200" s="1298"/>
      <c r="U200" s="1298"/>
      <c r="V200" s="1298"/>
      <c r="W200" s="1298"/>
      <c r="X200" s="1298"/>
      <c r="Y200" s="1298"/>
      <c r="Z200" s="1298"/>
    </row>
    <row r="201" spans="1:26" ht="18.75" customHeight="1">
      <c r="A201" s="1298"/>
      <c r="B201" s="1343"/>
      <c r="C201" s="1298"/>
      <c r="D201" s="1343"/>
      <c r="E201" s="1298"/>
      <c r="F201" s="1298"/>
      <c r="G201" s="1298"/>
      <c r="H201" s="1298"/>
      <c r="I201" s="1298"/>
      <c r="J201" s="1298"/>
      <c r="K201" s="1298"/>
      <c r="L201" s="1298"/>
      <c r="M201" s="1298"/>
      <c r="N201" s="1298"/>
      <c r="O201" s="1298"/>
      <c r="P201" s="1298"/>
      <c r="Q201" s="1298"/>
      <c r="R201" s="1298"/>
      <c r="S201" s="1298"/>
      <c r="T201" s="1298"/>
      <c r="U201" s="1298"/>
      <c r="V201" s="1298"/>
      <c r="W201" s="1298"/>
      <c r="X201" s="1298"/>
      <c r="Y201" s="1298"/>
      <c r="Z201" s="1298"/>
    </row>
    <row r="202" spans="1:26" ht="18.75" customHeight="1">
      <c r="A202" s="1298"/>
      <c r="B202" s="1343"/>
      <c r="C202" s="1298"/>
      <c r="D202" s="1343"/>
      <c r="E202" s="1298"/>
      <c r="F202" s="1298"/>
      <c r="G202" s="1298"/>
      <c r="H202" s="1298"/>
      <c r="I202" s="1298"/>
      <c r="J202" s="1298"/>
      <c r="K202" s="1298"/>
      <c r="L202" s="1298"/>
      <c r="M202" s="1298"/>
      <c r="N202" s="1298"/>
      <c r="O202" s="1298"/>
      <c r="P202" s="1298"/>
      <c r="Q202" s="1298"/>
      <c r="R202" s="1298"/>
      <c r="S202" s="1298"/>
      <c r="T202" s="1298"/>
      <c r="U202" s="1298"/>
      <c r="V202" s="1298"/>
      <c r="W202" s="1298"/>
      <c r="X202" s="1298"/>
      <c r="Y202" s="1298"/>
      <c r="Z202" s="1298"/>
    </row>
    <row r="203" spans="1:26" ht="18.75" customHeight="1">
      <c r="A203" s="1298"/>
      <c r="B203" s="1343"/>
      <c r="C203" s="1298"/>
      <c r="D203" s="1343"/>
      <c r="E203" s="1298"/>
      <c r="F203" s="1298"/>
      <c r="G203" s="1298"/>
      <c r="H203" s="1298"/>
      <c r="I203" s="1298"/>
      <c r="J203" s="1298"/>
      <c r="K203" s="1298"/>
      <c r="L203" s="1298"/>
      <c r="M203" s="1298"/>
      <c r="N203" s="1298"/>
      <c r="O203" s="1298"/>
      <c r="P203" s="1298"/>
      <c r="Q203" s="1298"/>
      <c r="R203" s="1298"/>
      <c r="S203" s="1298"/>
      <c r="T203" s="1298"/>
      <c r="U203" s="1298"/>
      <c r="V203" s="1298"/>
      <c r="W203" s="1298"/>
      <c r="X203" s="1298"/>
      <c r="Y203" s="1298"/>
      <c r="Z203" s="1298"/>
    </row>
    <row r="204" spans="1:26" ht="18.75" customHeight="1">
      <c r="A204" s="1298"/>
      <c r="B204" s="1343"/>
      <c r="C204" s="1298"/>
      <c r="D204" s="1343"/>
      <c r="E204" s="1298"/>
      <c r="F204" s="1298"/>
      <c r="G204" s="1298"/>
      <c r="H204" s="1298"/>
      <c r="I204" s="1298"/>
      <c r="J204" s="1298"/>
      <c r="K204" s="1298"/>
      <c r="L204" s="1298"/>
      <c r="M204" s="1298"/>
      <c r="N204" s="1298"/>
      <c r="O204" s="1298"/>
      <c r="P204" s="1298"/>
      <c r="Q204" s="1298"/>
      <c r="R204" s="1298"/>
      <c r="S204" s="1298"/>
      <c r="T204" s="1298"/>
      <c r="U204" s="1298"/>
      <c r="V204" s="1298"/>
      <c r="W204" s="1298"/>
      <c r="X204" s="1298"/>
      <c r="Y204" s="1298"/>
      <c r="Z204" s="1298"/>
    </row>
    <row r="205" spans="1:26" ht="18.75" customHeight="1">
      <c r="A205" s="1298"/>
      <c r="B205" s="1343"/>
      <c r="C205" s="1298"/>
      <c r="D205" s="1343"/>
      <c r="E205" s="1298"/>
      <c r="F205" s="1298"/>
      <c r="G205" s="1298"/>
      <c r="H205" s="1298"/>
      <c r="I205" s="1298"/>
      <c r="J205" s="1298"/>
      <c r="K205" s="1298"/>
      <c r="L205" s="1298"/>
      <c r="M205" s="1298"/>
      <c r="N205" s="1298"/>
      <c r="O205" s="1298"/>
      <c r="P205" s="1298"/>
      <c r="Q205" s="1298"/>
      <c r="R205" s="1298"/>
      <c r="S205" s="1298"/>
      <c r="T205" s="1298"/>
      <c r="U205" s="1298"/>
      <c r="V205" s="1298"/>
      <c r="W205" s="1298"/>
      <c r="X205" s="1298"/>
      <c r="Y205" s="1298"/>
      <c r="Z205" s="1298"/>
    </row>
    <row r="206" spans="1:26" ht="18.75" customHeight="1">
      <c r="A206" s="1298"/>
      <c r="B206" s="1343"/>
      <c r="C206" s="1298"/>
      <c r="D206" s="1343"/>
      <c r="E206" s="1298"/>
      <c r="F206" s="1298"/>
      <c r="G206" s="1298"/>
      <c r="H206" s="1298"/>
      <c r="I206" s="1298"/>
      <c r="J206" s="1298"/>
      <c r="K206" s="1298"/>
      <c r="L206" s="1298"/>
      <c r="M206" s="1298"/>
      <c r="N206" s="1298"/>
      <c r="O206" s="1298"/>
      <c r="P206" s="1298"/>
      <c r="Q206" s="1298"/>
      <c r="R206" s="1298"/>
      <c r="S206" s="1298"/>
      <c r="T206" s="1298"/>
      <c r="U206" s="1298"/>
      <c r="V206" s="1298"/>
      <c r="W206" s="1298"/>
      <c r="X206" s="1298"/>
      <c r="Y206" s="1298"/>
      <c r="Z206" s="1298"/>
    </row>
    <row r="207" spans="1:26" ht="18.75" customHeight="1">
      <c r="A207" s="1298"/>
      <c r="B207" s="1343"/>
      <c r="C207" s="1298"/>
      <c r="D207" s="1343"/>
      <c r="E207" s="1298"/>
      <c r="F207" s="1298"/>
      <c r="G207" s="1298"/>
      <c r="H207" s="1298"/>
      <c r="I207" s="1298"/>
      <c r="J207" s="1298"/>
      <c r="K207" s="1298"/>
      <c r="L207" s="1298"/>
      <c r="M207" s="1298"/>
      <c r="N207" s="1298"/>
      <c r="O207" s="1298"/>
      <c r="P207" s="1298"/>
      <c r="Q207" s="1298"/>
      <c r="R207" s="1298"/>
      <c r="S207" s="1298"/>
      <c r="T207" s="1298"/>
      <c r="U207" s="1298"/>
      <c r="V207" s="1298"/>
      <c r="W207" s="1298"/>
      <c r="X207" s="1298"/>
      <c r="Y207" s="1298"/>
      <c r="Z207" s="1298"/>
    </row>
    <row r="208" spans="1:26" ht="18.75" customHeight="1">
      <c r="A208" s="1298"/>
      <c r="B208" s="1343"/>
      <c r="C208" s="1298"/>
      <c r="D208" s="1343"/>
      <c r="E208" s="1298"/>
      <c r="F208" s="1298"/>
      <c r="G208" s="1298"/>
      <c r="H208" s="1298"/>
      <c r="I208" s="1298"/>
      <c r="J208" s="1298"/>
      <c r="K208" s="1298"/>
      <c r="L208" s="1298"/>
      <c r="M208" s="1298"/>
      <c r="N208" s="1298"/>
      <c r="O208" s="1298"/>
      <c r="P208" s="1298"/>
      <c r="Q208" s="1298"/>
      <c r="R208" s="1298"/>
      <c r="S208" s="1298"/>
      <c r="T208" s="1298"/>
      <c r="U208" s="1298"/>
      <c r="V208" s="1298"/>
      <c r="W208" s="1298"/>
      <c r="X208" s="1298"/>
      <c r="Y208" s="1298"/>
      <c r="Z208" s="1298"/>
    </row>
    <row r="209" spans="1:26" ht="18.75" customHeight="1">
      <c r="A209" s="1298"/>
      <c r="B209" s="1343"/>
      <c r="C209" s="1298"/>
      <c r="D209" s="1343"/>
      <c r="E209" s="1298"/>
      <c r="F209" s="1298"/>
      <c r="G209" s="1298"/>
      <c r="H209" s="1298"/>
      <c r="I209" s="1298"/>
      <c r="J209" s="1298"/>
      <c r="K209" s="1298"/>
      <c r="L209" s="1298"/>
      <c r="M209" s="1298"/>
      <c r="N209" s="1298"/>
      <c r="O209" s="1298"/>
      <c r="P209" s="1298"/>
      <c r="Q209" s="1298"/>
      <c r="R209" s="1298"/>
      <c r="S209" s="1298"/>
      <c r="T209" s="1298"/>
      <c r="U209" s="1298"/>
      <c r="V209" s="1298"/>
      <c r="W209" s="1298"/>
      <c r="X209" s="1298"/>
      <c r="Y209" s="1298"/>
      <c r="Z209" s="1298"/>
    </row>
    <row r="210" spans="1:26" ht="18.75" customHeight="1">
      <c r="A210" s="1298"/>
      <c r="B210" s="1343"/>
      <c r="C210" s="1298"/>
      <c r="D210" s="1343"/>
      <c r="E210" s="1298"/>
      <c r="F210" s="1298"/>
      <c r="G210" s="1298"/>
      <c r="H210" s="1298"/>
      <c r="I210" s="1298"/>
      <c r="J210" s="1298"/>
      <c r="K210" s="1298"/>
      <c r="L210" s="1298"/>
      <c r="M210" s="1298"/>
      <c r="N210" s="1298"/>
      <c r="O210" s="1298"/>
      <c r="P210" s="1298"/>
      <c r="Q210" s="1298"/>
      <c r="R210" s="1298"/>
      <c r="S210" s="1298"/>
      <c r="T210" s="1298"/>
      <c r="U210" s="1298"/>
      <c r="V210" s="1298"/>
      <c r="W210" s="1298"/>
      <c r="X210" s="1298"/>
      <c r="Y210" s="1298"/>
      <c r="Z210" s="1298"/>
    </row>
    <row r="211" spans="1:26" ht="18.75" customHeight="1">
      <c r="A211" s="1298"/>
      <c r="B211" s="1343"/>
      <c r="C211" s="1298"/>
      <c r="D211" s="1343"/>
      <c r="E211" s="1298"/>
      <c r="F211" s="1298"/>
      <c r="G211" s="1298"/>
      <c r="H211" s="1298"/>
      <c r="I211" s="1298"/>
      <c r="J211" s="1298"/>
      <c r="K211" s="1298"/>
      <c r="L211" s="1298"/>
      <c r="M211" s="1298"/>
      <c r="N211" s="1298"/>
      <c r="O211" s="1298"/>
      <c r="P211" s="1298"/>
      <c r="Q211" s="1298"/>
      <c r="R211" s="1298"/>
      <c r="S211" s="1298"/>
      <c r="T211" s="1298"/>
      <c r="U211" s="1298"/>
      <c r="V211" s="1298"/>
      <c r="W211" s="1298"/>
      <c r="X211" s="1298"/>
      <c r="Y211" s="1298"/>
      <c r="Z211" s="1298"/>
    </row>
    <row r="212" spans="1:26" ht="18.75" customHeight="1">
      <c r="A212" s="1298"/>
      <c r="B212" s="1343"/>
      <c r="C212" s="1298"/>
      <c r="D212" s="1343"/>
      <c r="E212" s="1298"/>
      <c r="F212" s="1298"/>
      <c r="G212" s="1298"/>
      <c r="H212" s="1298"/>
      <c r="I212" s="1298"/>
      <c r="J212" s="1298"/>
      <c r="K212" s="1298"/>
      <c r="L212" s="1298"/>
      <c r="M212" s="1298"/>
      <c r="N212" s="1298"/>
      <c r="O212" s="1298"/>
      <c r="P212" s="1298"/>
      <c r="Q212" s="1298"/>
      <c r="R212" s="1298"/>
      <c r="S212" s="1298"/>
      <c r="T212" s="1298"/>
      <c r="U212" s="1298"/>
      <c r="V212" s="1298"/>
      <c r="W212" s="1298"/>
      <c r="X212" s="1298"/>
      <c r="Y212" s="1298"/>
      <c r="Z212" s="1298"/>
    </row>
    <row r="213" spans="1:26" ht="18.75" customHeight="1">
      <c r="A213" s="1298"/>
      <c r="B213" s="1343"/>
      <c r="C213" s="1298"/>
      <c r="D213" s="1343"/>
      <c r="E213" s="1298"/>
      <c r="F213" s="1298"/>
      <c r="G213" s="1298"/>
      <c r="H213" s="1298"/>
      <c r="I213" s="1298"/>
      <c r="J213" s="1298"/>
      <c r="K213" s="1298"/>
      <c r="L213" s="1298"/>
      <c r="M213" s="1298"/>
      <c r="N213" s="1298"/>
      <c r="O213" s="1298"/>
      <c r="P213" s="1298"/>
      <c r="Q213" s="1298"/>
      <c r="R213" s="1298"/>
      <c r="S213" s="1298"/>
      <c r="T213" s="1298"/>
      <c r="U213" s="1298"/>
      <c r="V213" s="1298"/>
      <c r="W213" s="1298"/>
      <c r="X213" s="1298"/>
      <c r="Y213" s="1298"/>
      <c r="Z213" s="1298"/>
    </row>
    <row r="214" spans="1:26" ht="18.75" customHeight="1">
      <c r="A214" s="1298"/>
      <c r="B214" s="1343"/>
      <c r="C214" s="1298"/>
      <c r="D214" s="1343"/>
      <c r="E214" s="1298"/>
      <c r="F214" s="1298"/>
      <c r="G214" s="1298"/>
      <c r="H214" s="1298"/>
      <c r="I214" s="1298"/>
      <c r="J214" s="1298"/>
      <c r="K214" s="1298"/>
      <c r="L214" s="1298"/>
      <c r="M214" s="1298"/>
      <c r="N214" s="1298"/>
      <c r="O214" s="1298"/>
      <c r="P214" s="1298"/>
      <c r="Q214" s="1298"/>
      <c r="R214" s="1298"/>
      <c r="S214" s="1298"/>
      <c r="T214" s="1298"/>
      <c r="U214" s="1298"/>
      <c r="V214" s="1298"/>
      <c r="W214" s="1298"/>
      <c r="X214" s="1298"/>
      <c r="Y214" s="1298"/>
      <c r="Z214" s="1298"/>
    </row>
    <row r="215" spans="1:26" ht="18.75" customHeight="1">
      <c r="A215" s="1298"/>
      <c r="B215" s="1343"/>
      <c r="C215" s="1298"/>
      <c r="D215" s="1343"/>
      <c r="E215" s="1298"/>
      <c r="F215" s="1298"/>
      <c r="G215" s="1298"/>
      <c r="H215" s="1298"/>
      <c r="I215" s="1298"/>
      <c r="J215" s="1298"/>
      <c r="K215" s="1298"/>
      <c r="L215" s="1298"/>
      <c r="M215" s="1298"/>
      <c r="N215" s="1298"/>
      <c r="O215" s="1298"/>
      <c r="P215" s="1298"/>
      <c r="Q215" s="1298"/>
      <c r="R215" s="1298"/>
      <c r="S215" s="1298"/>
      <c r="T215" s="1298"/>
      <c r="U215" s="1298"/>
      <c r="V215" s="1298"/>
      <c r="W215" s="1298"/>
      <c r="X215" s="1298"/>
      <c r="Y215" s="1298"/>
      <c r="Z215" s="1298"/>
    </row>
    <row r="216" spans="1:26" ht="18.75" customHeight="1">
      <c r="A216" s="1298"/>
      <c r="B216" s="1343"/>
      <c r="C216" s="1298"/>
      <c r="D216" s="1343"/>
      <c r="E216" s="1298"/>
      <c r="F216" s="1298"/>
      <c r="G216" s="1298"/>
      <c r="H216" s="1298"/>
      <c r="I216" s="1298"/>
      <c r="J216" s="1298"/>
      <c r="K216" s="1298"/>
      <c r="L216" s="1298"/>
      <c r="M216" s="1298"/>
      <c r="N216" s="1298"/>
      <c r="O216" s="1298"/>
      <c r="P216" s="1298"/>
      <c r="Q216" s="1298"/>
      <c r="R216" s="1298"/>
      <c r="S216" s="1298"/>
      <c r="T216" s="1298"/>
      <c r="U216" s="1298"/>
      <c r="V216" s="1298"/>
      <c r="W216" s="1298"/>
      <c r="X216" s="1298"/>
      <c r="Y216" s="1298"/>
      <c r="Z216" s="1298"/>
    </row>
    <row r="217" spans="1:26" ht="18.75" customHeight="1">
      <c r="A217" s="1298"/>
      <c r="B217" s="1343"/>
      <c r="C217" s="1298"/>
      <c r="D217" s="1343"/>
      <c r="E217" s="1298"/>
      <c r="F217" s="1298"/>
      <c r="G217" s="1298"/>
      <c r="H217" s="1298"/>
      <c r="I217" s="1298"/>
      <c r="J217" s="1298"/>
      <c r="K217" s="1298"/>
      <c r="L217" s="1298"/>
      <c r="M217" s="1298"/>
      <c r="N217" s="1298"/>
      <c r="O217" s="1298"/>
      <c r="P217" s="1298"/>
      <c r="Q217" s="1298"/>
      <c r="R217" s="1298"/>
      <c r="S217" s="1298"/>
      <c r="T217" s="1298"/>
      <c r="U217" s="1298"/>
      <c r="V217" s="1298"/>
      <c r="W217" s="1298"/>
      <c r="X217" s="1298"/>
      <c r="Y217" s="1298"/>
      <c r="Z217" s="1298"/>
    </row>
    <row r="218" spans="1:26" ht="18.75" customHeight="1">
      <c r="A218" s="1298"/>
      <c r="B218" s="1343"/>
      <c r="C218" s="1298"/>
      <c r="D218" s="1343"/>
      <c r="E218" s="1298"/>
      <c r="F218" s="1298"/>
      <c r="G218" s="1298"/>
      <c r="H218" s="1298"/>
      <c r="I218" s="1298"/>
      <c r="J218" s="1298"/>
      <c r="K218" s="1298"/>
      <c r="L218" s="1298"/>
      <c r="M218" s="1298"/>
      <c r="N218" s="1298"/>
      <c r="O218" s="1298"/>
      <c r="P218" s="1298"/>
      <c r="Q218" s="1298"/>
      <c r="R218" s="1298"/>
      <c r="S218" s="1298"/>
      <c r="T218" s="1298"/>
      <c r="U218" s="1298"/>
      <c r="V218" s="1298"/>
      <c r="W218" s="1298"/>
      <c r="X218" s="1298"/>
      <c r="Y218" s="1298"/>
      <c r="Z218" s="1298"/>
    </row>
    <row r="219" spans="1:26" ht="18.75" customHeight="1">
      <c r="A219" s="1298"/>
      <c r="B219" s="1343"/>
      <c r="C219" s="1298"/>
      <c r="D219" s="1343"/>
      <c r="E219" s="1298"/>
      <c r="F219" s="1298"/>
      <c r="G219" s="1298"/>
      <c r="H219" s="1298"/>
      <c r="I219" s="1298"/>
      <c r="J219" s="1298"/>
      <c r="K219" s="1298"/>
      <c r="L219" s="1298"/>
      <c r="M219" s="1298"/>
      <c r="N219" s="1298"/>
      <c r="O219" s="1298"/>
      <c r="P219" s="1298"/>
      <c r="Q219" s="1298"/>
      <c r="R219" s="1298"/>
      <c r="S219" s="1298"/>
      <c r="T219" s="1298"/>
      <c r="U219" s="1298"/>
      <c r="V219" s="1298"/>
      <c r="W219" s="1298"/>
      <c r="X219" s="1298"/>
      <c r="Y219" s="1298"/>
      <c r="Z219" s="1298"/>
    </row>
    <row r="220" spans="1:26" ht="18.75" customHeight="1">
      <c r="A220" s="1298"/>
      <c r="B220" s="1343"/>
      <c r="C220" s="1298"/>
      <c r="D220" s="1343"/>
      <c r="E220" s="1298"/>
      <c r="F220" s="1298"/>
      <c r="G220" s="1298"/>
      <c r="H220" s="1298"/>
      <c r="I220" s="1298"/>
      <c r="J220" s="1298"/>
      <c r="K220" s="1298"/>
      <c r="L220" s="1298"/>
      <c r="M220" s="1298"/>
      <c r="N220" s="1298"/>
      <c r="O220" s="1298"/>
      <c r="P220" s="1298"/>
      <c r="Q220" s="1298"/>
      <c r="R220" s="1298"/>
      <c r="S220" s="1298"/>
      <c r="T220" s="1298"/>
      <c r="U220" s="1298"/>
      <c r="V220" s="1298"/>
      <c r="W220" s="1298"/>
      <c r="X220" s="1298"/>
      <c r="Y220" s="1298"/>
      <c r="Z220" s="1298"/>
    </row>
    <row r="221" spans="1:26" ht="18.75" customHeight="1">
      <c r="A221" s="1298"/>
      <c r="B221" s="1343"/>
      <c r="C221" s="1298"/>
      <c r="D221" s="1343"/>
      <c r="E221" s="1298"/>
      <c r="F221" s="1298"/>
      <c r="G221" s="1298"/>
      <c r="H221" s="1298"/>
      <c r="I221" s="1298"/>
      <c r="J221" s="1298"/>
      <c r="K221" s="1298"/>
      <c r="L221" s="1298"/>
      <c r="M221" s="1298"/>
      <c r="N221" s="1298"/>
      <c r="O221" s="1298"/>
      <c r="P221" s="1298"/>
      <c r="Q221" s="1298"/>
      <c r="R221" s="1298"/>
      <c r="S221" s="1298"/>
      <c r="T221" s="1298"/>
      <c r="U221" s="1298"/>
      <c r="V221" s="1298"/>
      <c r="W221" s="1298"/>
      <c r="X221" s="1298"/>
      <c r="Y221" s="1298"/>
      <c r="Z221" s="1298"/>
    </row>
    <row r="222" spans="1:26" ht="18.75" customHeight="1">
      <c r="A222" s="1298"/>
      <c r="B222" s="1343"/>
      <c r="C222" s="1298"/>
      <c r="D222" s="1343"/>
      <c r="E222" s="1298"/>
      <c r="F222" s="1298"/>
      <c r="G222" s="1298"/>
      <c r="H222" s="1298"/>
      <c r="I222" s="1298"/>
      <c r="J222" s="1298"/>
      <c r="K222" s="1298"/>
      <c r="L222" s="1298"/>
      <c r="M222" s="1298"/>
      <c r="N222" s="1298"/>
      <c r="O222" s="1298"/>
      <c r="P222" s="1298"/>
      <c r="Q222" s="1298"/>
      <c r="R222" s="1298"/>
      <c r="S222" s="1298"/>
      <c r="T222" s="1298"/>
      <c r="U222" s="1298"/>
      <c r="V222" s="1298"/>
      <c r="W222" s="1298"/>
      <c r="X222" s="1298"/>
      <c r="Y222" s="1298"/>
      <c r="Z222" s="1298"/>
    </row>
    <row r="223" spans="1:26" ht="18.75" customHeight="1">
      <c r="A223" s="1298"/>
      <c r="B223" s="1343"/>
      <c r="C223" s="1298"/>
      <c r="D223" s="1343"/>
      <c r="E223" s="1298"/>
      <c r="F223" s="1298"/>
      <c r="G223" s="1298"/>
      <c r="H223" s="1298"/>
      <c r="I223" s="1298"/>
      <c r="J223" s="1298"/>
      <c r="K223" s="1298"/>
      <c r="L223" s="1298"/>
      <c r="M223" s="1298"/>
      <c r="N223" s="1298"/>
      <c r="O223" s="1298"/>
      <c r="P223" s="1298"/>
      <c r="Q223" s="1298"/>
      <c r="R223" s="1298"/>
      <c r="S223" s="1298"/>
      <c r="T223" s="1298"/>
      <c r="U223" s="1298"/>
      <c r="V223" s="1298"/>
      <c r="W223" s="1298"/>
      <c r="X223" s="1298"/>
      <c r="Y223" s="1298"/>
      <c r="Z223" s="1298"/>
    </row>
    <row r="224" spans="1:26" ht="18.75" customHeight="1">
      <c r="A224" s="1298"/>
      <c r="B224" s="1343"/>
      <c r="C224" s="1298"/>
      <c r="D224" s="1343"/>
      <c r="E224" s="1298"/>
      <c r="F224" s="1298"/>
      <c r="G224" s="1298"/>
      <c r="H224" s="1298"/>
      <c r="I224" s="1298"/>
      <c r="J224" s="1298"/>
      <c r="K224" s="1298"/>
      <c r="L224" s="1298"/>
      <c r="M224" s="1298"/>
      <c r="N224" s="1298"/>
      <c r="O224" s="1298"/>
      <c r="P224" s="1298"/>
      <c r="Q224" s="1298"/>
      <c r="R224" s="1298"/>
      <c r="S224" s="1298"/>
      <c r="T224" s="1298"/>
      <c r="U224" s="1298"/>
      <c r="V224" s="1298"/>
      <c r="W224" s="1298"/>
      <c r="X224" s="1298"/>
      <c r="Y224" s="1298"/>
      <c r="Z224" s="1298"/>
    </row>
    <row r="225" spans="1:26" ht="18.75" customHeight="1">
      <c r="A225" s="1298"/>
      <c r="B225" s="1343"/>
      <c r="C225" s="1298"/>
      <c r="D225" s="1343"/>
      <c r="E225" s="1298"/>
      <c r="F225" s="1298"/>
      <c r="G225" s="1298"/>
      <c r="H225" s="1298"/>
      <c r="I225" s="1298"/>
      <c r="J225" s="1298"/>
      <c r="K225" s="1298"/>
      <c r="L225" s="1298"/>
      <c r="M225" s="1298"/>
      <c r="N225" s="1298"/>
      <c r="O225" s="1298"/>
      <c r="P225" s="1298"/>
      <c r="Q225" s="1298"/>
      <c r="R225" s="1298"/>
      <c r="S225" s="1298"/>
      <c r="T225" s="1298"/>
      <c r="U225" s="1298"/>
      <c r="V225" s="1298"/>
      <c r="W225" s="1298"/>
      <c r="X225" s="1298"/>
      <c r="Y225" s="1298"/>
      <c r="Z225" s="1298"/>
    </row>
    <row r="226" spans="1:26" ht="18.75" customHeight="1">
      <c r="A226" s="1298"/>
      <c r="B226" s="1343"/>
      <c r="C226" s="1298"/>
      <c r="D226" s="1343"/>
      <c r="E226" s="1298"/>
      <c r="F226" s="1298"/>
      <c r="G226" s="1298"/>
      <c r="H226" s="1298"/>
      <c r="I226" s="1298"/>
      <c r="J226" s="1298"/>
      <c r="K226" s="1298"/>
      <c r="L226" s="1298"/>
      <c r="M226" s="1298"/>
      <c r="N226" s="1298"/>
      <c r="O226" s="1298"/>
      <c r="P226" s="1298"/>
      <c r="Q226" s="1298"/>
      <c r="R226" s="1298"/>
      <c r="S226" s="1298"/>
      <c r="T226" s="1298"/>
      <c r="U226" s="1298"/>
      <c r="V226" s="1298"/>
      <c r="W226" s="1298"/>
      <c r="X226" s="1298"/>
      <c r="Y226" s="1298"/>
      <c r="Z226" s="1298"/>
    </row>
    <row r="227" spans="1:26" ht="18.75" customHeight="1">
      <c r="A227" s="1298"/>
      <c r="B227" s="1343"/>
      <c r="C227" s="1298"/>
      <c r="D227" s="1343"/>
      <c r="E227" s="1298"/>
      <c r="F227" s="1298"/>
      <c r="G227" s="1298"/>
      <c r="H227" s="1298"/>
      <c r="I227" s="1298"/>
      <c r="J227" s="1298"/>
      <c r="K227" s="1298"/>
      <c r="L227" s="1298"/>
      <c r="M227" s="1298"/>
      <c r="N227" s="1298"/>
      <c r="O227" s="1298"/>
      <c r="P227" s="1298"/>
      <c r="Q227" s="1298"/>
      <c r="R227" s="1298"/>
      <c r="S227" s="1298"/>
      <c r="T227" s="1298"/>
      <c r="U227" s="1298"/>
      <c r="V227" s="1298"/>
      <c r="W227" s="1298"/>
      <c r="X227" s="1298"/>
      <c r="Y227" s="1298"/>
      <c r="Z227" s="1298"/>
    </row>
    <row r="228" spans="1:26" ht="18.75" customHeight="1">
      <c r="A228" s="1298"/>
      <c r="B228" s="1343"/>
      <c r="C228" s="1298"/>
      <c r="D228" s="1343"/>
      <c r="E228" s="1298"/>
      <c r="F228" s="1298"/>
      <c r="G228" s="1298"/>
      <c r="H228" s="1298"/>
      <c r="I228" s="1298"/>
      <c r="J228" s="1298"/>
      <c r="K228" s="1298"/>
      <c r="L228" s="1298"/>
      <c r="M228" s="1298"/>
      <c r="N228" s="1298"/>
      <c r="O228" s="1298"/>
      <c r="P228" s="1298"/>
      <c r="Q228" s="1298"/>
      <c r="R228" s="1298"/>
      <c r="S228" s="1298"/>
      <c r="T228" s="1298"/>
      <c r="U228" s="1298"/>
      <c r="V228" s="1298"/>
      <c r="W228" s="1298"/>
      <c r="X228" s="1298"/>
      <c r="Y228" s="1298"/>
      <c r="Z228" s="1298"/>
    </row>
    <row r="229" spans="1:26" ht="18.75" customHeight="1">
      <c r="A229" s="1298"/>
      <c r="B229" s="1343"/>
      <c r="C229" s="1298"/>
      <c r="D229" s="1343"/>
      <c r="E229" s="1298"/>
      <c r="F229" s="1298"/>
      <c r="G229" s="1298"/>
      <c r="H229" s="1298"/>
      <c r="I229" s="1298"/>
      <c r="J229" s="1298"/>
      <c r="K229" s="1298"/>
      <c r="L229" s="1298"/>
      <c r="M229" s="1298"/>
      <c r="N229" s="1298"/>
      <c r="O229" s="1298"/>
      <c r="P229" s="1298"/>
      <c r="Q229" s="1298"/>
      <c r="R229" s="1298"/>
      <c r="S229" s="1298"/>
      <c r="T229" s="1298"/>
      <c r="U229" s="1298"/>
      <c r="V229" s="1298"/>
      <c r="W229" s="1298"/>
      <c r="X229" s="1298"/>
      <c r="Y229" s="1298"/>
      <c r="Z229" s="1298"/>
    </row>
    <row r="230" spans="1:26" ht="18.75" customHeight="1">
      <c r="A230" s="1298"/>
      <c r="B230" s="1343"/>
      <c r="C230" s="1298"/>
      <c r="D230" s="1343"/>
      <c r="E230" s="1298"/>
      <c r="F230" s="1298"/>
      <c r="G230" s="1298"/>
      <c r="H230" s="1298"/>
      <c r="I230" s="1298"/>
      <c r="J230" s="1298"/>
      <c r="K230" s="1298"/>
      <c r="L230" s="1298"/>
      <c r="M230" s="1298"/>
      <c r="N230" s="1298"/>
      <c r="O230" s="1298"/>
      <c r="P230" s="1298"/>
      <c r="Q230" s="1298"/>
      <c r="R230" s="1298"/>
      <c r="S230" s="1298"/>
      <c r="T230" s="1298"/>
      <c r="U230" s="1298"/>
      <c r="V230" s="1298"/>
      <c r="W230" s="1298"/>
      <c r="X230" s="1298"/>
      <c r="Y230" s="1298"/>
      <c r="Z230" s="1298"/>
    </row>
    <row r="231" spans="1:26" ht="18.75" customHeight="1">
      <c r="A231" s="1298"/>
      <c r="B231" s="1343"/>
      <c r="C231" s="1298"/>
      <c r="D231" s="1343"/>
      <c r="E231" s="1298"/>
      <c r="F231" s="1298"/>
      <c r="G231" s="1298"/>
      <c r="H231" s="1298"/>
      <c r="I231" s="1298"/>
      <c r="J231" s="1298"/>
      <c r="K231" s="1298"/>
      <c r="L231" s="1298"/>
      <c r="M231" s="1298"/>
      <c r="N231" s="1298"/>
      <c r="O231" s="1298"/>
      <c r="P231" s="1298"/>
      <c r="Q231" s="1298"/>
      <c r="R231" s="1298"/>
      <c r="S231" s="1298"/>
      <c r="T231" s="1298"/>
      <c r="U231" s="1298"/>
      <c r="V231" s="1298"/>
      <c r="W231" s="1298"/>
      <c r="X231" s="1298"/>
      <c r="Y231" s="1298"/>
      <c r="Z231" s="1298"/>
    </row>
    <row r="232" spans="1:26" ht="18.75" customHeight="1">
      <c r="A232" s="1298"/>
      <c r="B232" s="1343"/>
      <c r="C232" s="1298"/>
      <c r="D232" s="1343"/>
      <c r="E232" s="1298"/>
      <c r="F232" s="1298"/>
      <c r="G232" s="1298"/>
      <c r="H232" s="1298"/>
      <c r="I232" s="1298"/>
      <c r="J232" s="1298"/>
      <c r="K232" s="1298"/>
      <c r="L232" s="1298"/>
      <c r="M232" s="1298"/>
      <c r="N232" s="1298"/>
      <c r="O232" s="1298"/>
      <c r="P232" s="1298"/>
      <c r="Q232" s="1298"/>
      <c r="R232" s="1298"/>
      <c r="S232" s="1298"/>
      <c r="T232" s="1298"/>
      <c r="U232" s="1298"/>
      <c r="V232" s="1298"/>
      <c r="W232" s="1298"/>
      <c r="X232" s="1298"/>
      <c r="Y232" s="1298"/>
      <c r="Z232" s="1298"/>
    </row>
    <row r="233" spans="1:26" ht="18.75" customHeight="1">
      <c r="A233" s="1298"/>
      <c r="B233" s="1343"/>
      <c r="C233" s="1298"/>
      <c r="D233" s="1343"/>
      <c r="E233" s="1298"/>
      <c r="F233" s="1298"/>
      <c r="G233" s="1298"/>
      <c r="H233" s="1298"/>
      <c r="I233" s="1298"/>
      <c r="J233" s="1298"/>
      <c r="K233" s="1298"/>
      <c r="L233" s="1298"/>
      <c r="M233" s="1298"/>
      <c r="N233" s="1298"/>
      <c r="O233" s="1298"/>
      <c r="P233" s="1298"/>
      <c r="Q233" s="1298"/>
      <c r="R233" s="1298"/>
      <c r="S233" s="1298"/>
      <c r="T233" s="1298"/>
      <c r="U233" s="1298"/>
      <c r="V233" s="1298"/>
      <c r="W233" s="1298"/>
      <c r="X233" s="1298"/>
      <c r="Y233" s="1298"/>
      <c r="Z233" s="1298"/>
    </row>
    <row r="234" spans="1:26" ht="18.75" customHeight="1">
      <c r="A234" s="1298"/>
      <c r="B234" s="1343"/>
      <c r="C234" s="1298"/>
      <c r="D234" s="1343"/>
      <c r="E234" s="1298"/>
      <c r="F234" s="1298"/>
      <c r="G234" s="1298"/>
      <c r="H234" s="1298"/>
      <c r="I234" s="1298"/>
      <c r="J234" s="1298"/>
      <c r="K234" s="1298"/>
      <c r="L234" s="1298"/>
      <c r="M234" s="1298"/>
      <c r="N234" s="1298"/>
      <c r="O234" s="1298"/>
      <c r="P234" s="1298"/>
      <c r="Q234" s="1298"/>
      <c r="R234" s="1298"/>
      <c r="S234" s="1298"/>
      <c r="T234" s="1298"/>
      <c r="U234" s="1298"/>
      <c r="V234" s="1298"/>
      <c r="W234" s="1298"/>
      <c r="X234" s="1298"/>
      <c r="Y234" s="1298"/>
      <c r="Z234" s="1298"/>
    </row>
    <row r="235" spans="1:26" ht="18.75" customHeight="1">
      <c r="A235" s="1298"/>
      <c r="B235" s="1343"/>
      <c r="C235" s="1298"/>
      <c r="D235" s="1343"/>
      <c r="E235" s="1298"/>
      <c r="F235" s="1298"/>
      <c r="G235" s="1298"/>
      <c r="H235" s="1298"/>
      <c r="I235" s="1298"/>
      <c r="J235" s="1298"/>
      <c r="K235" s="1298"/>
      <c r="L235" s="1298"/>
      <c r="M235" s="1298"/>
      <c r="N235" s="1298"/>
      <c r="O235" s="1298"/>
      <c r="P235" s="1298"/>
      <c r="Q235" s="1298"/>
      <c r="R235" s="1298"/>
      <c r="S235" s="1298"/>
      <c r="T235" s="1298"/>
      <c r="U235" s="1298"/>
      <c r="V235" s="1298"/>
      <c r="W235" s="1298"/>
      <c r="X235" s="1298"/>
      <c r="Y235" s="1298"/>
      <c r="Z235" s="129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7">
    <mergeCell ref="A14:A15"/>
    <mergeCell ref="A19:H19"/>
    <mergeCell ref="A27:H27"/>
    <mergeCell ref="A31:H31"/>
    <mergeCell ref="A23:H23"/>
    <mergeCell ref="G24:H24"/>
    <mergeCell ref="G25:H25"/>
    <mergeCell ref="G26:H26"/>
    <mergeCell ref="G17:G18"/>
    <mergeCell ref="A5:H5"/>
    <mergeCell ref="A10:H10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10" zoomScale="98" zoomScaleNormal="98" zoomScaleSheetLayoutView="96" workbookViewId="0">
      <selection activeCell="U126" sqref="U126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505" t="s">
        <v>189</v>
      </c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  <c r="U1" s="1506"/>
      <c r="V1" s="1506"/>
      <c r="W1" s="1506"/>
      <c r="X1" s="1506"/>
      <c r="Y1" s="1506"/>
      <c r="Z1" s="1506"/>
      <c r="AA1" s="1506"/>
      <c r="AB1" s="1506"/>
      <c r="AC1" s="1506"/>
      <c r="AD1" s="1506"/>
      <c r="AE1" s="1506"/>
      <c r="AF1" s="1506"/>
      <c r="AG1" s="1506"/>
      <c r="AH1" s="1506"/>
      <c r="AI1" s="1506"/>
      <c r="AJ1" s="1506"/>
      <c r="AK1" s="1506"/>
      <c r="AL1" s="1506"/>
      <c r="AM1" s="1506"/>
      <c r="AN1" s="1506"/>
      <c r="AO1" s="1506"/>
      <c r="AP1" s="1506"/>
      <c r="AQ1" s="1506"/>
      <c r="AR1" s="1506"/>
      <c r="AS1" s="1506"/>
      <c r="AT1" s="1507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508">
        <f>TA413_PBNTL!M1</f>
        <v>46247</v>
      </c>
      <c r="AR2" s="1509"/>
      <c r="AS2" s="1509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56" t="s">
        <v>91</v>
      </c>
      <c r="D4" s="1456"/>
      <c r="E4" s="1456" t="s">
        <v>131</v>
      </c>
      <c r="F4" s="1456"/>
      <c r="G4" s="1456"/>
      <c r="H4" s="1456"/>
      <c r="I4" s="1456" t="s">
        <v>274</v>
      </c>
      <c r="J4" s="1456"/>
      <c r="K4" s="1456" t="s">
        <v>986</v>
      </c>
      <c r="L4" s="1456"/>
      <c r="M4" s="1456" t="s">
        <v>255</v>
      </c>
      <c r="N4" s="1456"/>
      <c r="O4" s="1456"/>
      <c r="P4" s="1456" t="s">
        <v>0</v>
      </c>
      <c r="Q4" s="1456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56" t="s">
        <v>190</v>
      </c>
      <c r="AD4" s="1456"/>
      <c r="AE4" s="1456"/>
      <c r="AF4" s="1456"/>
      <c r="AI4" s="313"/>
      <c r="AJ4" s="314"/>
      <c r="AL4" s="1456" t="s">
        <v>199</v>
      </c>
      <c r="AM4" s="1456"/>
      <c r="AN4" s="1456"/>
      <c r="AO4" s="1456"/>
      <c r="AP4" s="1456"/>
      <c r="AQ4" s="1456"/>
      <c r="AR4" s="169"/>
      <c r="AS4" s="169"/>
      <c r="AT4" s="85"/>
    </row>
    <row r="5" spans="2:54" ht="15" customHeight="1">
      <c r="B5" s="84"/>
      <c r="C5" s="1467">
        <v>1</v>
      </c>
      <c r="D5" s="1467"/>
      <c r="E5" s="1456" t="s">
        <v>99</v>
      </c>
      <c r="F5" s="1456"/>
      <c r="G5" s="1456"/>
      <c r="H5" s="1456"/>
      <c r="I5" s="1467" t="s">
        <v>122</v>
      </c>
      <c r="J5" s="1467"/>
      <c r="K5" s="1468">
        <f>TA413_PBNTL!D11</f>
        <v>316</v>
      </c>
      <c r="L5" s="1468"/>
      <c r="M5" s="1470">
        <f>TA413_PBNTL!J11</f>
        <v>316</v>
      </c>
      <c r="N5" s="1470"/>
      <c r="O5" s="1470"/>
      <c r="P5" s="1470">
        <f>K5-M5</f>
        <v>0</v>
      </c>
      <c r="Q5" s="1470"/>
      <c r="R5" s="169"/>
      <c r="S5" s="169"/>
      <c r="T5" s="169"/>
      <c r="U5" s="169"/>
      <c r="V5" s="169"/>
      <c r="W5" s="169"/>
      <c r="X5" s="169"/>
      <c r="Z5" s="313"/>
      <c r="AA5" s="313"/>
      <c r="AC5" s="1456" t="s">
        <v>191</v>
      </c>
      <c r="AD5" s="1456"/>
      <c r="AE5" s="1456"/>
      <c r="AF5" s="1456"/>
      <c r="AI5" s="313"/>
      <c r="AJ5" s="313"/>
      <c r="AL5" s="1456" t="s">
        <v>200</v>
      </c>
      <c r="AM5" s="1456"/>
      <c r="AN5" s="1456"/>
      <c r="AO5" s="1456"/>
      <c r="AP5" s="1456"/>
      <c r="AQ5" s="1456"/>
      <c r="AR5" s="169"/>
      <c r="AS5" s="169"/>
      <c r="AT5" s="85"/>
    </row>
    <row r="6" spans="2:54">
      <c r="B6" s="84"/>
      <c r="C6" s="1467">
        <v>2</v>
      </c>
      <c r="D6" s="1467"/>
      <c r="E6" s="1456" t="s">
        <v>34</v>
      </c>
      <c r="F6" s="1456"/>
      <c r="G6" s="1456"/>
      <c r="H6" s="1456"/>
      <c r="I6" s="1467" t="s">
        <v>122</v>
      </c>
      <c r="J6" s="1467"/>
      <c r="K6" s="1468">
        <f>TA413_PBNTL!D12</f>
        <v>309</v>
      </c>
      <c r="L6" s="1468"/>
      <c r="M6" s="1470">
        <f>TA413_PBNTL!J12</f>
        <v>308</v>
      </c>
      <c r="N6" s="1470"/>
      <c r="O6" s="1470"/>
      <c r="P6" s="1470">
        <f>K6-M6</f>
        <v>1</v>
      </c>
      <c r="Q6" s="1470"/>
      <c r="R6" s="169"/>
      <c r="S6" s="169"/>
      <c r="T6" s="169" t="s">
        <v>519</v>
      </c>
      <c r="U6" s="169"/>
      <c r="V6" s="169"/>
      <c r="W6" s="169"/>
      <c r="X6" s="169"/>
      <c r="Z6" s="1469"/>
      <c r="AA6" s="313"/>
      <c r="AB6" s="1469"/>
      <c r="AC6" s="1456" t="s">
        <v>194</v>
      </c>
      <c r="AD6" s="1456"/>
      <c r="AE6" s="1456"/>
      <c r="AF6" s="1456"/>
      <c r="AI6" s="1469"/>
      <c r="AJ6" s="313">
        <v>4</v>
      </c>
      <c r="AK6" s="1469"/>
      <c r="AL6" s="1456" t="s">
        <v>201</v>
      </c>
      <c r="AM6" s="1456"/>
      <c r="AN6" s="1456"/>
      <c r="AO6" s="1456"/>
      <c r="AP6" s="1456"/>
      <c r="AQ6" s="1456"/>
      <c r="AR6" s="169"/>
      <c r="AS6" s="169"/>
      <c r="AT6" s="85"/>
    </row>
    <row r="7" spans="2:54">
      <c r="B7" s="84"/>
      <c r="C7" s="1467">
        <v>3</v>
      </c>
      <c r="D7" s="1467"/>
      <c r="E7" s="1456" t="s">
        <v>275</v>
      </c>
      <c r="F7" s="1456"/>
      <c r="G7" s="1456"/>
      <c r="H7" s="1456"/>
      <c r="I7" s="1467" t="s">
        <v>122</v>
      </c>
      <c r="J7" s="1467"/>
      <c r="K7" s="1468">
        <f>TA413_PBNTL!D13</f>
        <v>306</v>
      </c>
      <c r="L7" s="1468"/>
      <c r="M7" s="1470">
        <f>TA413_PBNTL!J13</f>
        <v>304</v>
      </c>
      <c r="N7" s="1470"/>
      <c r="O7" s="1470"/>
      <c r="P7" s="1470">
        <f>K7-M7</f>
        <v>2</v>
      </c>
      <c r="Q7" s="1470"/>
      <c r="R7" s="169"/>
      <c r="S7" s="169"/>
      <c r="T7" s="169"/>
      <c r="U7" s="169"/>
      <c r="V7" s="169"/>
      <c r="W7" s="169"/>
      <c r="X7" s="169"/>
      <c r="Z7" s="1469"/>
      <c r="AA7" s="1511">
        <v>1</v>
      </c>
      <c r="AB7" s="1469"/>
      <c r="AC7" s="1456" t="s">
        <v>195</v>
      </c>
      <c r="AD7" s="1456"/>
      <c r="AE7" s="1456"/>
      <c r="AF7" s="1456"/>
      <c r="AI7" s="1469"/>
      <c r="AJ7" s="315"/>
      <c r="AK7" s="1469"/>
      <c r="AL7" s="1450" t="s">
        <v>202</v>
      </c>
      <c r="AM7" s="1451"/>
      <c r="AN7" s="1451"/>
      <c r="AO7" s="1451"/>
      <c r="AP7" s="1451"/>
      <c r="AQ7" s="1452"/>
      <c r="AR7" s="169"/>
      <c r="AS7" s="169"/>
      <c r="AT7" s="85"/>
    </row>
    <row r="8" spans="2:54" ht="15" customHeight="1">
      <c r="B8" s="84"/>
      <c r="C8" s="1467">
        <v>4</v>
      </c>
      <c r="D8" s="1467"/>
      <c r="E8" s="1462" t="s">
        <v>276</v>
      </c>
      <c r="F8" s="1463"/>
      <c r="G8" s="1463"/>
      <c r="H8" s="1464"/>
      <c r="I8" s="1460" t="s">
        <v>159</v>
      </c>
      <c r="J8" s="1461"/>
      <c r="K8" s="1465">
        <f>TA413_PBNTL!D17</f>
        <v>117.85085099999999</v>
      </c>
      <c r="L8" s="1466"/>
      <c r="M8" s="1457">
        <f>TA413_PBNTL!J17</f>
        <v>103.19499999999999</v>
      </c>
      <c r="N8" s="1458"/>
      <c r="O8" s="1459"/>
      <c r="P8" s="1457">
        <f>K8-M8</f>
        <v>14.655850999999998</v>
      </c>
      <c r="Q8" s="1459"/>
      <c r="R8" s="169"/>
      <c r="S8" s="169"/>
      <c r="T8" s="169" t="s">
        <v>518</v>
      </c>
      <c r="U8" s="169"/>
      <c r="V8" s="169"/>
      <c r="W8" s="169"/>
      <c r="X8" s="169"/>
      <c r="Z8" s="1469"/>
      <c r="AA8" s="1512"/>
      <c r="AB8" s="1469"/>
      <c r="AC8" s="1456"/>
      <c r="AD8" s="1456"/>
      <c r="AE8" s="1456"/>
      <c r="AF8" s="1456"/>
      <c r="AI8" s="1469"/>
      <c r="AJ8" s="316">
        <v>3</v>
      </c>
      <c r="AK8" s="1469"/>
      <c r="AL8" s="1453"/>
      <c r="AM8" s="1454"/>
      <c r="AN8" s="1454"/>
      <c r="AO8" s="1454"/>
      <c r="AP8" s="1454"/>
      <c r="AQ8" s="1455"/>
      <c r="AR8" s="169"/>
      <c r="AS8" s="169"/>
      <c r="AT8" s="85"/>
    </row>
    <row r="9" spans="2:54" ht="15" customHeight="1">
      <c r="B9" s="84"/>
      <c r="C9" s="1460">
        <v>5</v>
      </c>
      <c r="D9" s="1461"/>
      <c r="E9" s="1462" t="s">
        <v>277</v>
      </c>
      <c r="F9" s="1463"/>
      <c r="G9" s="1463"/>
      <c r="H9" s="1464"/>
      <c r="I9" s="1460" t="s">
        <v>159</v>
      </c>
      <c r="J9" s="1461"/>
      <c r="K9" s="1465">
        <f>TA413_PBNTL!D18</f>
        <v>117.85085099999999</v>
      </c>
      <c r="L9" s="1466"/>
      <c r="M9" s="1457">
        <f>TA413_PBNTL!J18</f>
        <v>101.61</v>
      </c>
      <c r="N9" s="1458"/>
      <c r="O9" s="1459"/>
      <c r="P9" s="1457">
        <f>K9-M9</f>
        <v>16.240850999999992</v>
      </c>
      <c r="Q9" s="1459"/>
      <c r="R9" s="169"/>
      <c r="S9" s="169"/>
      <c r="T9" s="169"/>
      <c r="U9" s="169"/>
      <c r="V9" s="169"/>
      <c r="W9" s="169"/>
      <c r="X9" s="169"/>
      <c r="Z9" s="1469"/>
      <c r="AA9" s="317">
        <v>1</v>
      </c>
      <c r="AB9" s="1469"/>
      <c r="AC9" s="1456" t="s">
        <v>196</v>
      </c>
      <c r="AD9" s="1456"/>
      <c r="AE9" s="1456"/>
      <c r="AF9" s="1456"/>
      <c r="AI9" s="1469"/>
      <c r="AJ9" s="318">
        <v>2</v>
      </c>
      <c r="AK9" s="1469"/>
      <c r="AL9" s="1456" t="s">
        <v>203</v>
      </c>
      <c r="AM9" s="1456"/>
      <c r="AN9" s="1456"/>
      <c r="AO9" s="1456"/>
      <c r="AP9" s="1456"/>
      <c r="AQ9" s="1456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67"/>
      <c r="AD10" s="1467"/>
      <c r="AE10" s="1467"/>
      <c r="AF10" s="1467"/>
      <c r="AI10" s="313"/>
      <c r="AJ10" s="313"/>
      <c r="AL10" s="1456" t="s">
        <v>204</v>
      </c>
      <c r="AM10" s="1456"/>
      <c r="AN10" s="1456"/>
      <c r="AO10" s="1456"/>
      <c r="AP10" s="1456"/>
      <c r="AQ10" s="1456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514"/>
      <c r="Q11" s="1514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513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513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513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510"/>
      <c r="AT23" s="325"/>
    </row>
    <row r="24" spans="2:53" ht="20.25" customHeight="1">
      <c r="B24" s="1510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510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541" t="s">
        <v>687</v>
      </c>
      <c r="AD51" s="1541"/>
      <c r="AE51" s="1541"/>
      <c r="AF51" s="371"/>
      <c r="AG51" s="385"/>
      <c r="AH51" s="371"/>
      <c r="AI51" s="385"/>
      <c r="AJ51" s="1532" t="s">
        <v>1166</v>
      </c>
      <c r="AK51" s="1532"/>
      <c r="AL51" s="1532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533" t="s">
        <v>513</v>
      </c>
      <c r="L59" s="1533"/>
      <c r="M59" s="1533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533" t="s">
        <v>309</v>
      </c>
      <c r="AO59" s="1533"/>
      <c r="AP59" s="1533"/>
      <c r="AQ59" s="1533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539" t="s">
        <v>688</v>
      </c>
      <c r="H75" s="1539"/>
      <c r="I75" s="1539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1776</v>
      </c>
      <c r="AS93" s="347" t="s">
        <v>1777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471"/>
      <c r="Q99" s="1471"/>
      <c r="R99" s="1471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537" t="s">
        <v>1451</v>
      </c>
      <c r="AR99" s="1537"/>
      <c r="AS99" s="1537"/>
      <c r="AT99" s="1538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1778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1779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1780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534" t="s">
        <v>1274</v>
      </c>
      <c r="AG123" s="1534"/>
      <c r="AH123" s="1534"/>
      <c r="AI123" s="313"/>
      <c r="AJ123" s="341"/>
      <c r="AK123" s="342"/>
      <c r="AL123" s="341"/>
      <c r="AM123" s="313"/>
      <c r="AN123" s="341"/>
      <c r="AO123" s="941"/>
      <c r="AP123" s="341"/>
      <c r="AQ123" s="1387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6"/>
      <c r="F131" s="371"/>
      <c r="G131" s="1386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90" t="s">
        <v>951</v>
      </c>
      <c r="D132" s="1490"/>
      <c r="E132" s="1490"/>
      <c r="F132" s="1490"/>
      <c r="G132" s="1490"/>
      <c r="H132" s="1490"/>
      <c r="I132" s="1490"/>
      <c r="J132" s="1490"/>
      <c r="K132" s="1490"/>
      <c r="L132" s="1490"/>
      <c r="M132" s="1490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91" t="s">
        <v>952</v>
      </c>
      <c r="D133" s="1492"/>
      <c r="E133" s="1495" t="s">
        <v>953</v>
      </c>
      <c r="F133" s="1496"/>
      <c r="G133" s="1485" t="s">
        <v>954</v>
      </c>
      <c r="H133" s="1486"/>
      <c r="I133" s="1487"/>
      <c r="J133" s="1485" t="s">
        <v>297</v>
      </c>
      <c r="K133" s="1486"/>
      <c r="L133" s="1486"/>
      <c r="M133" s="1487"/>
      <c r="O133" s="644"/>
    </row>
    <row r="134" spans="2:50" ht="15.75" customHeight="1">
      <c r="C134" s="1493"/>
      <c r="D134" s="1494"/>
      <c r="E134" s="1497"/>
      <c r="F134" s="1498"/>
      <c r="G134" s="1503" t="s">
        <v>955</v>
      </c>
      <c r="H134" s="1504"/>
      <c r="I134" s="392" t="s">
        <v>971</v>
      </c>
      <c r="J134" s="1503" t="s">
        <v>955</v>
      </c>
      <c r="K134" s="1504"/>
      <c r="L134" s="1503" t="s">
        <v>0</v>
      </c>
      <c r="M134" s="1504"/>
      <c r="P134" s="1478" t="s">
        <v>1270</v>
      </c>
      <c r="Q134" s="1478"/>
      <c r="R134" s="1478"/>
      <c r="S134" s="1478"/>
      <c r="T134" s="1478"/>
      <c r="U134" s="1478"/>
      <c r="V134" s="1478"/>
      <c r="W134" s="1478"/>
      <c r="X134" s="1478"/>
      <c r="Y134" s="1478"/>
      <c r="Z134" s="1478"/>
      <c r="AA134" s="1478"/>
      <c r="AB134" s="1478"/>
      <c r="AC134" s="1478"/>
      <c r="AD134" s="1478"/>
      <c r="AE134" s="1478"/>
      <c r="AG134" s="1478" t="s">
        <v>1600</v>
      </c>
      <c r="AH134" s="1478"/>
      <c r="AI134" s="1478"/>
      <c r="AJ134" s="1478"/>
      <c r="AK134" s="1478"/>
      <c r="AL134" s="1478"/>
      <c r="AM134" s="1478"/>
      <c r="AN134" s="1478"/>
      <c r="AO134" s="1478"/>
      <c r="AP134" s="1478"/>
      <c r="AQ134" s="1478"/>
      <c r="AR134" s="1478"/>
      <c r="AS134" s="1478"/>
      <c r="AT134" s="1478"/>
    </row>
    <row r="135" spans="2:50" ht="17.25" customHeight="1">
      <c r="C135" s="1488" t="s">
        <v>4</v>
      </c>
      <c r="D135" s="1489"/>
      <c r="E135" s="1501">
        <f>+COUNTIF('Location Summary'!$D$4:$D$616,'Visual Chart'!C135)</f>
        <v>12</v>
      </c>
      <c r="F135" s="1502"/>
      <c r="G135" s="1529">
        <f>+COUNTIFS('Location Summary'!$D$4:$D$616,'Visual Chart'!C135,'Location Summary'!$K$4:$K$616,"Completed")</f>
        <v>12</v>
      </c>
      <c r="H135" s="1530"/>
      <c r="I135" s="922">
        <f>E135-G135</f>
        <v>0</v>
      </c>
      <c r="J135" s="1531">
        <f>+COUNTIFS('Location Summary'!$D$4:$D$616,'Visual Chart'!C135,'Location Summary'!$M$4:$M$616,"Completed")</f>
        <v>12</v>
      </c>
      <c r="K135" s="1530"/>
      <c r="L135" s="1531">
        <f>G135-J135</f>
        <v>0</v>
      </c>
      <c r="M135" s="1530"/>
      <c r="AI135" s="1444" t="s">
        <v>1601</v>
      </c>
      <c r="AJ135" s="1444"/>
      <c r="AK135" s="1444"/>
      <c r="AL135" s="1444"/>
      <c r="AM135" s="1444"/>
      <c r="AN135" s="1444"/>
      <c r="AP135" s="1444" t="s">
        <v>1602</v>
      </c>
      <c r="AQ135" s="1444"/>
      <c r="AR135" s="1444"/>
      <c r="AS135" s="1444"/>
      <c r="AT135" s="1444"/>
    </row>
    <row r="136" spans="2:50" ht="21" customHeight="1">
      <c r="C136" s="1481" t="s">
        <v>154</v>
      </c>
      <c r="D136" s="1482"/>
      <c r="E136" s="1483">
        <f>+COUNTIF('Location Summary'!$D$4:$D$616,'Visual Chart'!C136)</f>
        <v>12</v>
      </c>
      <c r="F136" s="1484"/>
      <c r="G136" s="1499">
        <f>+COUNTIFS('Location Summary'!$D$4:$D$616,'Visual Chart'!C136,'Location Summary'!$K$4:$K$616,"Completed")</f>
        <v>12</v>
      </c>
      <c r="H136" s="1500"/>
      <c r="I136" s="393">
        <f t="shared" ref="I136:I164" si="0">E136-G136</f>
        <v>0</v>
      </c>
      <c r="J136" s="1447">
        <f>+COUNTIFS('Location Summary'!$D$4:$D$616,'Visual Chart'!C136,'Location Summary'!$M$4:$M$616,"Completed")</f>
        <v>12</v>
      </c>
      <c r="K136" s="1448"/>
      <c r="L136" s="1447">
        <f t="shared" ref="L136:L164" si="1">G136-J136</f>
        <v>0</v>
      </c>
      <c r="M136" s="1448"/>
      <c r="P136" s="1475" t="s">
        <v>1236</v>
      </c>
      <c r="Q136" s="1476"/>
      <c r="R136" s="1476"/>
      <c r="S136" s="1476"/>
      <c r="T136" s="1476"/>
      <c r="U136" s="1476"/>
      <c r="V136" s="1477"/>
      <c r="W136" s="734"/>
      <c r="X136" s="1479" t="s">
        <v>1237</v>
      </c>
      <c r="Y136" s="1479"/>
      <c r="Z136" s="1479"/>
      <c r="AA136" s="1479"/>
      <c r="AB136" s="1479"/>
      <c r="AC136" s="1479"/>
      <c r="AD136" s="1479"/>
      <c r="AE136" s="1479"/>
      <c r="AI136" s="1445" t="s">
        <v>1604</v>
      </c>
      <c r="AJ136" s="1445"/>
      <c r="AK136" s="1535" t="s">
        <v>1603</v>
      </c>
      <c r="AL136" s="1536"/>
      <c r="AM136" s="1445" t="s">
        <v>956</v>
      </c>
      <c r="AN136" s="1445"/>
      <c r="AP136" s="1445" t="s">
        <v>1604</v>
      </c>
      <c r="AQ136" s="1445"/>
      <c r="AR136" s="1445" t="s">
        <v>1603</v>
      </c>
      <c r="AS136" s="1445"/>
      <c r="AT136" s="1445" t="s">
        <v>956</v>
      </c>
      <c r="AU136" s="1445"/>
    </row>
    <row r="137" spans="2:50" ht="14.25" customHeight="1">
      <c r="C137" s="1481" t="s">
        <v>3</v>
      </c>
      <c r="D137" s="1482"/>
      <c r="E137" s="1483">
        <f>+COUNTIF('Location Summary'!$D$4:$D$616,'Visual Chart'!C137)</f>
        <v>33</v>
      </c>
      <c r="F137" s="1484"/>
      <c r="G137" s="1449">
        <f>+COUNTIFS('Location Summary'!$D$4:$D$616,'Visual Chart'!C137,'Location Summary'!$K$4:$K$616,"Completed")</f>
        <v>33</v>
      </c>
      <c r="H137" s="1448"/>
      <c r="I137" s="393">
        <f t="shared" si="0"/>
        <v>0</v>
      </c>
      <c r="J137" s="1447">
        <f>+COUNTIFS('Location Summary'!$D$4:$D$616,'Visual Chart'!C137,'Location Summary'!$M$4:$M$616,"Completed")</f>
        <v>33</v>
      </c>
      <c r="K137" s="1448"/>
      <c r="L137" s="1447">
        <f t="shared" si="1"/>
        <v>0</v>
      </c>
      <c r="M137" s="1448"/>
      <c r="P137" s="1480" t="s">
        <v>1234</v>
      </c>
      <c r="Q137" s="1473"/>
      <c r="R137" s="1473"/>
      <c r="S137" s="1473"/>
      <c r="T137" s="1473"/>
      <c r="U137" s="1473">
        <v>15</v>
      </c>
      <c r="V137" s="1474"/>
      <c r="W137" s="734"/>
      <c r="X137" s="1472" t="s">
        <v>1234</v>
      </c>
      <c r="Y137" s="1472"/>
      <c r="Z137" s="1472"/>
      <c r="AA137" s="1472"/>
      <c r="AB137" s="1472"/>
      <c r="AC137" s="1472"/>
      <c r="AD137" s="1472">
        <v>15</v>
      </c>
      <c r="AE137" s="1472"/>
      <c r="AI137" s="1446" t="s">
        <v>1070</v>
      </c>
      <c r="AJ137" s="1446"/>
      <c r="AK137" s="1446" t="s">
        <v>2</v>
      </c>
      <c r="AL137" s="1446"/>
      <c r="AM137" s="1446"/>
      <c r="AN137" s="1446"/>
      <c r="AP137" s="1446" t="s">
        <v>1070</v>
      </c>
      <c r="AQ137" s="1446"/>
      <c r="AR137" s="1446" t="s">
        <v>2</v>
      </c>
      <c r="AS137" s="1446"/>
      <c r="AT137" s="1446"/>
      <c r="AU137" s="1446"/>
    </row>
    <row r="138" spans="2:50" ht="14.25" customHeight="1">
      <c r="C138" s="1481" t="s">
        <v>170</v>
      </c>
      <c r="D138" s="1482"/>
      <c r="E138" s="1483">
        <f>+COUNTIF('Location Summary'!$D$4:$D$616,'Visual Chart'!C138)</f>
        <v>24</v>
      </c>
      <c r="F138" s="1484"/>
      <c r="G138" s="1449">
        <f>+COUNTIFS('Location Summary'!$D$4:$D$616,'Visual Chart'!C138,'Location Summary'!$K$4:$K$616,"Completed")</f>
        <v>24</v>
      </c>
      <c r="H138" s="1448"/>
      <c r="I138" s="393">
        <f t="shared" si="0"/>
        <v>0</v>
      </c>
      <c r="J138" s="1447">
        <f>+COUNTIFS('Location Summary'!$D$4:$D$616,'Visual Chart'!C138,'Location Summary'!$M$4:$M$616,"Completed")</f>
        <v>24</v>
      </c>
      <c r="K138" s="1448"/>
      <c r="L138" s="1447">
        <f t="shared" si="1"/>
        <v>0</v>
      </c>
      <c r="M138" s="1448"/>
      <c r="P138" s="1480" t="s">
        <v>389</v>
      </c>
      <c r="Q138" s="1473"/>
      <c r="R138" s="1473"/>
      <c r="S138" s="1473"/>
      <c r="T138" s="1473"/>
      <c r="U138" s="1473">
        <v>1</v>
      </c>
      <c r="V138" s="1474"/>
      <c r="W138" s="734"/>
      <c r="X138" s="1472" t="s">
        <v>389</v>
      </c>
      <c r="Y138" s="1472"/>
      <c r="Z138" s="1472"/>
      <c r="AA138" s="1472"/>
      <c r="AB138" s="1472"/>
      <c r="AC138" s="1472"/>
      <c r="AD138" s="1472">
        <v>1</v>
      </c>
      <c r="AE138" s="1472"/>
      <c r="AI138" s="1446"/>
      <c r="AJ138" s="1446"/>
      <c r="AK138" s="1446"/>
      <c r="AL138" s="1446"/>
      <c r="AM138" s="1446">
        <v>389</v>
      </c>
      <c r="AN138" s="1446"/>
      <c r="AP138" s="1446"/>
      <c r="AQ138" s="1446"/>
      <c r="AR138" s="1446"/>
      <c r="AS138" s="1446"/>
      <c r="AT138" s="1446">
        <v>375.69</v>
      </c>
      <c r="AU138" s="1446"/>
      <c r="AV138" s="1088"/>
      <c r="AW138" s="1088"/>
      <c r="AX138" s="1088"/>
    </row>
    <row r="139" spans="2:50" ht="14.25" customHeight="1">
      <c r="C139" s="1481" t="s">
        <v>2</v>
      </c>
      <c r="D139" s="1482"/>
      <c r="E139" s="1483">
        <f>+COUNTIF('Location Summary'!$D$4:$D$616,'Visual Chart'!C139)</f>
        <v>69</v>
      </c>
      <c r="F139" s="1484"/>
      <c r="G139" s="1449">
        <f>+COUNTIFS('Location Summary'!$D$4:$D$616,'Visual Chart'!C139,'Location Summary'!$K$4:$K$616,"Completed")</f>
        <v>69</v>
      </c>
      <c r="H139" s="1448"/>
      <c r="I139" s="393">
        <f t="shared" si="0"/>
        <v>0</v>
      </c>
      <c r="J139" s="1447">
        <f>+COUNTIFS('Location Summary'!$D$4:$D$616,'Visual Chart'!C139,'Location Summary'!$M$4:$M$616,"Completed")</f>
        <v>69</v>
      </c>
      <c r="K139" s="1448"/>
      <c r="L139" s="1447">
        <f t="shared" si="1"/>
        <v>0</v>
      </c>
      <c r="M139" s="1448"/>
      <c r="P139" s="1480" t="s">
        <v>388</v>
      </c>
      <c r="Q139" s="1473"/>
      <c r="R139" s="1473"/>
      <c r="S139" s="1473"/>
      <c r="T139" s="1473"/>
      <c r="U139" s="1473">
        <v>1</v>
      </c>
      <c r="V139" s="1474"/>
      <c r="W139" s="734"/>
      <c r="X139" s="1472" t="s">
        <v>388</v>
      </c>
      <c r="Y139" s="1472"/>
      <c r="Z139" s="1472"/>
      <c r="AA139" s="1472"/>
      <c r="AB139" s="1472"/>
      <c r="AC139" s="1472"/>
      <c r="AD139" s="1472">
        <v>1</v>
      </c>
      <c r="AE139" s="1472"/>
      <c r="AI139" s="1446" t="s">
        <v>1071</v>
      </c>
      <c r="AJ139" s="1446"/>
      <c r="AK139" s="1446" t="s">
        <v>49</v>
      </c>
      <c r="AL139" s="1446"/>
      <c r="AM139" s="1446"/>
      <c r="AN139" s="1446"/>
      <c r="AP139" s="1446" t="s">
        <v>1599</v>
      </c>
      <c r="AQ139" s="1446"/>
      <c r="AR139" s="1446" t="s">
        <v>215</v>
      </c>
      <c r="AS139" s="1446"/>
      <c r="AT139" s="1446"/>
      <c r="AU139" s="1446"/>
    </row>
    <row r="140" spans="2:50" ht="14.25" customHeight="1">
      <c r="C140" s="1481" t="s">
        <v>987</v>
      </c>
      <c r="D140" s="1482"/>
      <c r="E140" s="1483">
        <f>+COUNTIF('Location Summary'!$D$4:$D$616,'Visual Chart'!C140)</f>
        <v>1</v>
      </c>
      <c r="F140" s="1484"/>
      <c r="G140" s="1449">
        <f>+COUNTIFS('Location Summary'!$D$4:$D$616,'Visual Chart'!C140,'Location Summary'!$K$4:$K$616,"Completed")</f>
        <v>1</v>
      </c>
      <c r="H140" s="1448"/>
      <c r="I140" s="393">
        <f t="shared" si="0"/>
        <v>0</v>
      </c>
      <c r="J140" s="1447">
        <f>+COUNTIFS('Location Summary'!$D$4:$D$616,'Visual Chart'!C140,'Location Summary'!$M$4:$M$616,"Completed")</f>
        <v>1</v>
      </c>
      <c r="K140" s="1448"/>
      <c r="L140" s="1447">
        <f t="shared" si="1"/>
        <v>0</v>
      </c>
      <c r="M140" s="1448"/>
      <c r="P140" s="1480" t="s">
        <v>1235</v>
      </c>
      <c r="Q140" s="1473"/>
      <c r="R140" s="1473"/>
      <c r="S140" s="1473"/>
      <c r="T140" s="1473"/>
      <c r="U140" s="1473">
        <v>0</v>
      </c>
      <c r="V140" s="1474"/>
      <c r="W140" s="734"/>
      <c r="X140" s="1472" t="s">
        <v>1235</v>
      </c>
      <c r="Y140" s="1472"/>
      <c r="Z140" s="1472"/>
      <c r="AA140" s="1472"/>
      <c r="AB140" s="1472"/>
      <c r="AC140" s="1472"/>
      <c r="AD140" s="1472">
        <v>0</v>
      </c>
      <c r="AE140" s="1472"/>
      <c r="AG140" s="1090"/>
      <c r="AH140" s="1090"/>
      <c r="AI140" s="1446"/>
      <c r="AJ140" s="1446"/>
      <c r="AK140" s="1446"/>
      <c r="AL140" s="1446"/>
      <c r="AM140" s="1446">
        <v>451.52</v>
      </c>
      <c r="AN140" s="1446"/>
      <c r="AO140" s="1090"/>
      <c r="AP140" s="1446"/>
      <c r="AQ140" s="1446"/>
      <c r="AR140" s="1446"/>
      <c r="AS140" s="1446"/>
      <c r="AT140" s="1446">
        <v>420.81</v>
      </c>
      <c r="AU140" s="1446"/>
    </row>
    <row r="141" spans="2:50" ht="14.25" customHeight="1">
      <c r="C141" s="1481" t="s">
        <v>79</v>
      </c>
      <c r="D141" s="1482"/>
      <c r="E141" s="1483">
        <f>+COUNTIF('Location Summary'!$D$4:$D$616,'Visual Chart'!C141)</f>
        <v>47</v>
      </c>
      <c r="F141" s="1484"/>
      <c r="G141" s="1449">
        <f>+COUNTIFS('Location Summary'!$D$4:$D$616,'Visual Chart'!C141,'Location Summary'!$K$4:$K$616,"Completed")</f>
        <v>47</v>
      </c>
      <c r="H141" s="1448"/>
      <c r="I141" s="393">
        <f t="shared" si="0"/>
        <v>0</v>
      </c>
      <c r="J141" s="1447">
        <f>+COUNTIFS('Location Summary'!$D$4:$D$616,'Visual Chart'!C141,'Location Summary'!$M$4:$M$616,"Completed")</f>
        <v>47</v>
      </c>
      <c r="K141" s="1448"/>
      <c r="L141" s="1447">
        <f t="shared" si="1"/>
        <v>0</v>
      </c>
      <c r="M141" s="1448"/>
      <c r="P141" s="1480" t="s">
        <v>497</v>
      </c>
      <c r="Q141" s="1473"/>
      <c r="R141" s="1473"/>
      <c r="S141" s="1473"/>
      <c r="T141" s="1473"/>
      <c r="U141" s="1473">
        <v>0</v>
      </c>
      <c r="V141" s="1474"/>
      <c r="W141" s="734"/>
      <c r="X141" s="1472" t="s">
        <v>497</v>
      </c>
      <c r="Y141" s="1472"/>
      <c r="Z141" s="1472"/>
      <c r="AA141" s="1472"/>
      <c r="AB141" s="1472"/>
      <c r="AC141" s="1472"/>
      <c r="AD141" s="1472">
        <v>0</v>
      </c>
      <c r="AE141" s="1472"/>
      <c r="AG141" s="1089"/>
      <c r="AH141" s="1089"/>
      <c r="AI141" s="1446" t="s">
        <v>168</v>
      </c>
      <c r="AJ141" s="1446"/>
      <c r="AK141" s="1446" t="s">
        <v>228</v>
      </c>
      <c r="AL141" s="1446"/>
      <c r="AM141" s="1446"/>
      <c r="AN141" s="1446"/>
      <c r="AO141" s="1089"/>
      <c r="AP141" s="1446" t="s">
        <v>168</v>
      </c>
      <c r="AQ141" s="1446"/>
      <c r="AR141" s="1446" t="s">
        <v>428</v>
      </c>
      <c r="AS141" s="1446"/>
      <c r="AT141" s="1446"/>
      <c r="AU141" s="1446"/>
    </row>
    <row r="142" spans="2:50" ht="14.25" customHeight="1">
      <c r="C142" s="1481" t="s">
        <v>49</v>
      </c>
      <c r="D142" s="1482"/>
      <c r="E142" s="1483">
        <f>+COUNTIF('Location Summary'!$D$4:$D$616,'Visual Chart'!C142)</f>
        <v>46</v>
      </c>
      <c r="F142" s="1484"/>
      <c r="G142" s="1449">
        <f>+COUNTIFS('Location Summary'!$D$4:$D$616,'Visual Chart'!C142,'Location Summary'!$K$4:$K$616,"Completed")</f>
        <v>46</v>
      </c>
      <c r="H142" s="1448"/>
      <c r="I142" s="393">
        <f t="shared" si="0"/>
        <v>0</v>
      </c>
      <c r="J142" s="1447">
        <f>+COUNTIFS('Location Summary'!$D$4:$D$616,'Visual Chart'!C142,'Location Summary'!$M$4:$M$616,"Completed")</f>
        <v>46</v>
      </c>
      <c r="K142" s="1448"/>
      <c r="L142" s="1447">
        <f t="shared" si="1"/>
        <v>0</v>
      </c>
      <c r="M142" s="1448"/>
      <c r="P142" s="1480" t="s">
        <v>498</v>
      </c>
      <c r="Q142" s="1473"/>
      <c r="R142" s="1473"/>
      <c r="S142" s="1473"/>
      <c r="T142" s="1473"/>
      <c r="U142" s="1473">
        <v>1</v>
      </c>
      <c r="V142" s="1474"/>
      <c r="W142" s="734"/>
      <c r="X142" s="1472" t="s">
        <v>498</v>
      </c>
      <c r="Y142" s="1472"/>
      <c r="Z142" s="1472"/>
      <c r="AA142" s="1472"/>
      <c r="AB142" s="1472"/>
      <c r="AC142" s="1472"/>
      <c r="AD142" s="1472">
        <v>2</v>
      </c>
      <c r="AE142" s="1472"/>
      <c r="AG142" s="1089"/>
      <c r="AH142" s="1089"/>
      <c r="AI142" s="1446"/>
      <c r="AJ142" s="1446"/>
      <c r="AK142" s="1446"/>
      <c r="AL142" s="1446"/>
      <c r="AM142" s="1446">
        <v>401.39</v>
      </c>
      <c r="AN142" s="1446"/>
      <c r="AO142" s="1089"/>
      <c r="AP142" s="1446"/>
      <c r="AQ142" s="1446"/>
      <c r="AR142" s="1446"/>
      <c r="AS142" s="1446"/>
      <c r="AT142" s="1446">
        <v>469.33</v>
      </c>
      <c r="AU142" s="1446"/>
    </row>
    <row r="143" spans="2:50" ht="14.25" customHeight="1">
      <c r="C143" s="1481" t="s">
        <v>197</v>
      </c>
      <c r="D143" s="1482"/>
      <c r="E143" s="1483">
        <f>+COUNTIF('Location Summary'!$D$4:$D$616,'Visual Chart'!C143)</f>
        <v>7</v>
      </c>
      <c r="F143" s="1484"/>
      <c r="G143" s="1449">
        <f>+COUNTIFS('Location Summary'!$D$4:$D$616,'Visual Chart'!C143,'Location Summary'!$K$4:$K$616,"Completed")</f>
        <v>7</v>
      </c>
      <c r="H143" s="1448"/>
      <c r="I143" s="393">
        <f t="shared" si="0"/>
        <v>0</v>
      </c>
      <c r="J143" s="1447">
        <f>+COUNTIFS('Location Summary'!$D$4:$D$616,'Visual Chart'!C143,'Location Summary'!$M$4:$M$616,"Completed")</f>
        <v>7</v>
      </c>
      <c r="K143" s="1448"/>
      <c r="L143" s="1447">
        <f t="shared" si="1"/>
        <v>0</v>
      </c>
      <c r="M143" s="1448"/>
      <c r="P143" s="1480" t="s">
        <v>387</v>
      </c>
      <c r="Q143" s="1473"/>
      <c r="R143" s="1473"/>
      <c r="S143" s="1473"/>
      <c r="T143" s="1473"/>
      <c r="U143" s="1473">
        <v>1</v>
      </c>
      <c r="V143" s="1474"/>
      <c r="W143" s="734"/>
      <c r="X143" s="1472" t="s">
        <v>387</v>
      </c>
      <c r="Y143" s="1472"/>
      <c r="Z143" s="1472"/>
      <c r="AA143" s="1472"/>
      <c r="AB143" s="1472"/>
      <c r="AC143" s="1472"/>
      <c r="AD143" s="1472">
        <v>1</v>
      </c>
      <c r="AE143" s="1472"/>
      <c r="AG143" s="1089"/>
      <c r="AH143" s="1089"/>
      <c r="AI143" s="1446" t="s">
        <v>601</v>
      </c>
      <c r="AJ143" s="1446"/>
      <c r="AK143" s="1446" t="s">
        <v>2</v>
      </c>
      <c r="AL143" s="1446"/>
      <c r="AM143" s="1446"/>
      <c r="AN143" s="1446"/>
      <c r="AO143" s="1089"/>
      <c r="AP143" s="1446" t="s">
        <v>775</v>
      </c>
      <c r="AQ143" s="1446"/>
      <c r="AR143" s="1446" t="s">
        <v>215</v>
      </c>
      <c r="AS143" s="1446"/>
      <c r="AT143" s="1446"/>
      <c r="AU143" s="1446"/>
    </row>
    <row r="144" spans="2:50" ht="17.25" customHeight="1">
      <c r="C144" s="1481" t="s">
        <v>226</v>
      </c>
      <c r="D144" s="1482"/>
      <c r="E144" s="1483">
        <f>+COUNTIF('Location Summary'!$D$4:$D$616,'Visual Chart'!C144)</f>
        <v>2</v>
      </c>
      <c r="F144" s="1484"/>
      <c r="G144" s="1449">
        <f>+COUNTIFS('Location Summary'!$D$4:$D$616,'Visual Chart'!C144,'Location Summary'!$K$4:$K$616,"Completed")</f>
        <v>2</v>
      </c>
      <c r="H144" s="1448"/>
      <c r="I144" s="393">
        <f t="shared" si="0"/>
        <v>0</v>
      </c>
      <c r="J144" s="1447">
        <f>+COUNTIFS('Location Summary'!$D$4:$D$616,'Visual Chart'!C144,'Location Summary'!$M$4:$M$616,"Completed")</f>
        <v>2</v>
      </c>
      <c r="K144" s="1448"/>
      <c r="L144" s="1447">
        <f t="shared" si="1"/>
        <v>0</v>
      </c>
      <c r="M144" s="1448"/>
      <c r="P144" s="1542" t="s">
        <v>81</v>
      </c>
      <c r="Q144" s="1543"/>
      <c r="R144" s="1543"/>
      <c r="S144" s="1543"/>
      <c r="T144" s="1543"/>
      <c r="U144" s="1543">
        <f>SUM(U137:V143)</f>
        <v>19</v>
      </c>
      <c r="V144" s="1544"/>
      <c r="W144" s="735"/>
      <c r="X144" s="1540" t="s">
        <v>81</v>
      </c>
      <c r="Y144" s="1540"/>
      <c r="Z144" s="1540"/>
      <c r="AA144" s="1540"/>
      <c r="AB144" s="1540"/>
      <c r="AC144" s="1540"/>
      <c r="AD144" s="1540">
        <f>SUM(AD137:AE143)</f>
        <v>20</v>
      </c>
      <c r="AE144" s="1540"/>
      <c r="AG144" s="1091"/>
      <c r="AH144" s="1091"/>
      <c r="AI144" s="1446"/>
      <c r="AJ144" s="1446"/>
      <c r="AK144" s="1446"/>
      <c r="AL144" s="1446"/>
      <c r="AM144" s="1446">
        <v>430</v>
      </c>
      <c r="AN144" s="1446"/>
      <c r="AO144" s="1091"/>
      <c r="AP144" s="1446"/>
      <c r="AQ144" s="1446"/>
      <c r="AR144" s="1446"/>
      <c r="AS144" s="1446"/>
      <c r="AT144" s="1446">
        <v>411.28</v>
      </c>
      <c r="AU144" s="1446"/>
    </row>
    <row r="145" spans="3:47" ht="15.5">
      <c r="C145" s="1481" t="s">
        <v>227</v>
      </c>
      <c r="D145" s="1482"/>
      <c r="E145" s="1483">
        <f>+COUNTIF('Location Summary'!$D$4:$D$616,'Visual Chart'!C145)</f>
        <v>6</v>
      </c>
      <c r="F145" s="1484"/>
      <c r="G145" s="1449">
        <f>+COUNTIFS('Location Summary'!$D$4:$D$616,'Visual Chart'!C145,'Location Summary'!$K$4:$K$616,"Completed")</f>
        <v>6</v>
      </c>
      <c r="H145" s="1448"/>
      <c r="I145" s="393">
        <f t="shared" si="0"/>
        <v>0</v>
      </c>
      <c r="J145" s="1447">
        <f>+COUNTIFS('Location Summary'!$D$4:$D$616,'Visual Chart'!C145,'Location Summary'!$M$4:$M$616,"Completed")</f>
        <v>6</v>
      </c>
      <c r="K145" s="1448"/>
      <c r="L145" s="1447">
        <f t="shared" si="1"/>
        <v>0</v>
      </c>
      <c r="M145" s="1448"/>
      <c r="AI145" s="1446" t="s">
        <v>602</v>
      </c>
      <c r="AJ145" s="1446"/>
      <c r="AK145" s="1446" t="s">
        <v>2</v>
      </c>
      <c r="AL145" s="1446"/>
      <c r="AM145" s="1446"/>
      <c r="AN145" s="1446"/>
      <c r="AP145" s="1446" t="s">
        <v>602</v>
      </c>
      <c r="AQ145" s="1446"/>
      <c r="AR145" s="1446" t="s">
        <v>2</v>
      </c>
      <c r="AS145" s="1446"/>
      <c r="AT145" s="1443"/>
      <c r="AU145" s="1443"/>
    </row>
    <row r="146" spans="3:47" ht="15.5">
      <c r="C146" s="1481" t="s">
        <v>211</v>
      </c>
      <c r="D146" s="1482"/>
      <c r="E146" s="1483">
        <f>+COUNTIF('Location Summary'!$D$4:$D$616,'Visual Chart'!C146)</f>
        <v>12</v>
      </c>
      <c r="F146" s="1484"/>
      <c r="G146" s="1449">
        <f>+COUNTIFS('Location Summary'!$D$4:$D$616,'Visual Chart'!C146,'Location Summary'!$K$4:$K$616,"Completed")</f>
        <v>12</v>
      </c>
      <c r="H146" s="1448"/>
      <c r="I146" s="393">
        <f t="shared" si="0"/>
        <v>0</v>
      </c>
      <c r="J146" s="1447">
        <f>+COUNTIFS('Location Summary'!$D$4:$D$616,'Visual Chart'!C146,'Location Summary'!$M$4:$M$616,"Completed")</f>
        <v>12</v>
      </c>
      <c r="K146" s="1448"/>
      <c r="L146" s="1447">
        <f>G146-J146</f>
        <v>0</v>
      </c>
      <c r="M146" s="1448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81" t="s">
        <v>401</v>
      </c>
      <c r="D147" s="1482"/>
      <c r="E147" s="1483">
        <f>+COUNTIF('Location Summary'!$D$4:$D$616,'Visual Chart'!C147)</f>
        <v>4</v>
      </c>
      <c r="F147" s="1484"/>
      <c r="G147" s="1449">
        <f>+COUNTIFS('Location Summary'!$D$4:$D$616,'Visual Chart'!C147,'Location Summary'!$K$4:$K$616,"Completed")</f>
        <v>4</v>
      </c>
      <c r="H147" s="1448"/>
      <c r="I147" s="393">
        <f t="shared" si="0"/>
        <v>0</v>
      </c>
      <c r="J147" s="1447">
        <f>+COUNTIFS('Location Summary'!$D$4:$D$616,'Visual Chart'!C147,'Location Summary'!$M$4:$M$616,"Completed")</f>
        <v>4</v>
      </c>
      <c r="K147" s="1448"/>
      <c r="L147" s="1447">
        <f t="shared" si="1"/>
        <v>0</v>
      </c>
      <c r="M147" s="1448"/>
      <c r="R147" s="748"/>
      <c r="S147" s="748"/>
      <c r="T147" s="748"/>
      <c r="U147" s="748"/>
      <c r="V147" s="748"/>
    </row>
    <row r="148" spans="3:47">
      <c r="C148" s="1481" t="s">
        <v>184</v>
      </c>
      <c r="D148" s="1482"/>
      <c r="E148" s="1483">
        <f>+COUNTIF('Location Summary'!$D$4:$D$616,'Visual Chart'!C148)</f>
        <v>5</v>
      </c>
      <c r="F148" s="1484"/>
      <c r="G148" s="1449">
        <f>+COUNTIFS('Location Summary'!$D$4:$D$616,'Visual Chart'!C148,'Location Summary'!$K$4:$K$616,"Completed")</f>
        <v>5</v>
      </c>
      <c r="H148" s="1448"/>
      <c r="I148" s="393">
        <f t="shared" si="0"/>
        <v>0</v>
      </c>
      <c r="J148" s="1447">
        <f>+COUNTIFS('Location Summary'!$D$4:$D$616,'Visual Chart'!C148,'Location Summary'!$M$4:$M$616,"Completed")</f>
        <v>5</v>
      </c>
      <c r="K148" s="1448"/>
      <c r="L148" s="1447">
        <f t="shared" si="1"/>
        <v>0</v>
      </c>
      <c r="M148" s="1448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81" t="s">
        <v>228</v>
      </c>
      <c r="D149" s="1482"/>
      <c r="E149" s="1483">
        <f>+COUNTIF('Location Summary'!$D$4:$D$616,'Visual Chart'!C149)</f>
        <v>1</v>
      </c>
      <c r="F149" s="1484"/>
      <c r="G149" s="1449">
        <f>+COUNTIFS('Location Summary'!$D$4:$D$616,'Visual Chart'!C149,'Location Summary'!$K$4:$K$616,"Completed")</f>
        <v>1</v>
      </c>
      <c r="H149" s="1448"/>
      <c r="I149" s="393">
        <f t="shared" si="0"/>
        <v>0</v>
      </c>
      <c r="J149" s="1447">
        <f>+COUNTIFS('Location Summary'!$D$4:$D$616,'Visual Chart'!C149,'Location Summary'!$M$4:$M$616,"Completed")</f>
        <v>1</v>
      </c>
      <c r="K149" s="1448"/>
      <c r="L149" s="1447">
        <f t="shared" si="1"/>
        <v>0</v>
      </c>
      <c r="M149" s="1448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81" t="s">
        <v>229</v>
      </c>
      <c r="D150" s="1482"/>
      <c r="E150" s="1483">
        <f>+COUNTIF('Location Summary'!$D$4:$D$616,'Visual Chart'!C150)</f>
        <v>1</v>
      </c>
      <c r="F150" s="1484"/>
      <c r="G150" s="1449">
        <f>+COUNTIFS('Location Summary'!$D$4:$D$616,'Visual Chart'!C150,'Location Summary'!$K$4:$K$616,"Completed")</f>
        <v>1</v>
      </c>
      <c r="H150" s="1448"/>
      <c r="I150" s="393">
        <f t="shared" si="0"/>
        <v>0</v>
      </c>
      <c r="J150" s="1447">
        <f>+COUNTIFS('Location Summary'!$D$4:$D$616,'Visual Chart'!C150,'Location Summary'!$M$4:$M$616,"Completed")</f>
        <v>1</v>
      </c>
      <c r="K150" s="1448"/>
      <c r="L150" s="1447">
        <f t="shared" si="1"/>
        <v>0</v>
      </c>
      <c r="M150" s="1448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81" t="s">
        <v>215</v>
      </c>
      <c r="D151" s="1482"/>
      <c r="E151" s="1483">
        <f>+COUNTIF('Location Summary'!$D$4:$D$616,'Visual Chart'!C151)</f>
        <v>4</v>
      </c>
      <c r="F151" s="1484"/>
      <c r="G151" s="1449">
        <f>+COUNTIFS('Location Summary'!$D$4:$D$616,'Visual Chart'!C151,'Location Summary'!$K$4:$K$616,"Completed")</f>
        <v>4</v>
      </c>
      <c r="H151" s="1448"/>
      <c r="I151" s="393">
        <f t="shared" si="0"/>
        <v>0</v>
      </c>
      <c r="J151" s="1447">
        <f>+COUNTIFS('Location Summary'!$D$4:$D$616,'Visual Chart'!C151,'Location Summary'!$M$4:$M$616,"Completed")</f>
        <v>3</v>
      </c>
      <c r="K151" s="1448"/>
      <c r="L151" s="1447">
        <f t="shared" si="1"/>
        <v>1</v>
      </c>
      <c r="M151" s="1448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81" t="s">
        <v>185</v>
      </c>
      <c r="D152" s="1482"/>
      <c r="E152" s="1483">
        <f>+COUNTIF('Location Summary'!$D$4:$D$616,'Visual Chart'!C152)</f>
        <v>1</v>
      </c>
      <c r="F152" s="1484"/>
      <c r="G152" s="1449">
        <f>+COUNTIFS('Location Summary'!$D$4:$D$616,'Visual Chart'!C152,'Location Summary'!$K$4:$K$616,"Completed")</f>
        <v>1</v>
      </c>
      <c r="H152" s="1448"/>
      <c r="I152" s="393">
        <f t="shared" si="0"/>
        <v>0</v>
      </c>
      <c r="J152" s="1447">
        <f>+COUNTIFS('Location Summary'!$D$4:$D$616,'Visual Chart'!C152,'Location Summary'!$M$4:$M$616,"Completed")</f>
        <v>1</v>
      </c>
      <c r="K152" s="1448"/>
      <c r="L152" s="1447">
        <f t="shared" si="1"/>
        <v>0</v>
      </c>
      <c r="M152" s="1448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81" t="s">
        <v>217</v>
      </c>
      <c r="D153" s="1482"/>
      <c r="E153" s="1483">
        <f>+COUNTIF('Location Summary'!$D$4:$D$616,'Visual Chart'!C153)</f>
        <v>1</v>
      </c>
      <c r="F153" s="1484"/>
      <c r="G153" s="1449">
        <f>+COUNTIFS('Location Summary'!$D$4:$D$616,'Visual Chart'!C153,'Location Summary'!$K$4:$K$616,"Completed")</f>
        <v>1</v>
      </c>
      <c r="H153" s="1448"/>
      <c r="I153" s="393">
        <f t="shared" si="0"/>
        <v>0</v>
      </c>
      <c r="J153" s="1447">
        <f>+COUNTIFS('Location Summary'!$D$4:$D$616,'Visual Chart'!C153,'Location Summary'!$M$4:$M$616,"Completed")</f>
        <v>1</v>
      </c>
      <c r="K153" s="1448"/>
      <c r="L153" s="1447">
        <f t="shared" si="1"/>
        <v>0</v>
      </c>
      <c r="M153" s="1448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81" t="s">
        <v>173</v>
      </c>
      <c r="D154" s="1482"/>
      <c r="E154" s="1483">
        <f>+COUNTIF('Location Summary'!$D$4:$D$616,'Visual Chart'!C154)</f>
        <v>2</v>
      </c>
      <c r="F154" s="1484"/>
      <c r="G154" s="1449">
        <f>+COUNTIFS('Location Summary'!$D$4:$D$616,'Visual Chart'!C154,'Location Summary'!$K$4:$K$616,"Completed")</f>
        <v>2</v>
      </c>
      <c r="H154" s="1448"/>
      <c r="I154" s="393">
        <f t="shared" si="0"/>
        <v>0</v>
      </c>
      <c r="J154" s="1447">
        <f>+COUNTIFS('Location Summary'!$D$4:$D$616,'Visual Chart'!C154,'Location Summary'!$M$4:$M$616,"Completed")</f>
        <v>2</v>
      </c>
      <c r="K154" s="1448"/>
      <c r="L154" s="1447">
        <f t="shared" si="1"/>
        <v>0</v>
      </c>
      <c r="M154" s="1448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83">
        <f>+COUNTIF('Location Summary'!$D$4:$D$616,'Visual Chart'!C155)</f>
        <v>1</v>
      </c>
      <c r="F155" s="1484"/>
      <c r="G155" s="1449">
        <f>+COUNTIFS('Location Summary'!$D$4:$D$616,'Visual Chart'!C155,'Location Summary'!$K$4:$K$616,"Completed")</f>
        <v>1</v>
      </c>
      <c r="H155" s="1448"/>
      <c r="I155" s="393">
        <f t="shared" si="0"/>
        <v>0</v>
      </c>
      <c r="J155" s="1447">
        <f>+COUNTIFS('Location Summary'!$D$4:$D$616,'Visual Chart'!C155,'Location Summary'!$M$4:$M$616,"Completed")</f>
        <v>1</v>
      </c>
      <c r="K155" s="1448"/>
      <c r="L155" s="1447">
        <f t="shared" si="1"/>
        <v>0</v>
      </c>
      <c r="M155" s="1448"/>
    </row>
    <row r="156" spans="3:47">
      <c r="C156" s="1481" t="s">
        <v>428</v>
      </c>
      <c r="D156" s="1482"/>
      <c r="E156" s="1483">
        <f>+COUNTIF('Location Summary'!$D$4:$D$616,'Visual Chart'!C156)</f>
        <v>2</v>
      </c>
      <c r="F156" s="1484"/>
      <c r="G156" s="1449">
        <f>+COUNTIFS('Location Summary'!$D$4:$D$616,'Visual Chart'!C156,'Location Summary'!$K$4:$K$616,"Completed")</f>
        <v>2</v>
      </c>
      <c r="H156" s="1448"/>
      <c r="I156" s="393">
        <f t="shared" si="0"/>
        <v>0</v>
      </c>
      <c r="J156" s="1447">
        <f>+COUNTIFS('Location Summary'!$D$4:$D$616,'Visual Chart'!C156,'Location Summary'!$M$4:$M$616,"Completed")</f>
        <v>1</v>
      </c>
      <c r="K156" s="1448"/>
      <c r="L156" s="1447">
        <f t="shared" si="1"/>
        <v>1</v>
      </c>
      <c r="M156" s="1448"/>
    </row>
    <row r="157" spans="3:47">
      <c r="C157" s="1481" t="s">
        <v>178</v>
      </c>
      <c r="D157" s="1482"/>
      <c r="E157" s="1483">
        <f>+COUNTIF('Location Summary'!$D$4:$D$616,'Visual Chart'!C157)</f>
        <v>2</v>
      </c>
      <c r="F157" s="1484"/>
      <c r="G157" s="1449">
        <f>+COUNTIFS('Location Summary'!$D$4:$D$616,'Visual Chart'!C157,'Location Summary'!$K$4:$K$616,"Completed")</f>
        <v>2</v>
      </c>
      <c r="H157" s="1448"/>
      <c r="I157" s="393">
        <f t="shared" si="0"/>
        <v>0</v>
      </c>
      <c r="J157" s="1447">
        <f>+COUNTIFS('Location Summary'!$D$4:$D$616,'Visual Chart'!C157,'Location Summary'!$M$4:$M$616,"Completed")</f>
        <v>2</v>
      </c>
      <c r="K157" s="1448"/>
      <c r="L157" s="1447">
        <f t="shared" si="1"/>
        <v>0</v>
      </c>
      <c r="M157" s="1448"/>
    </row>
    <row r="158" spans="3:47" ht="15" customHeight="1">
      <c r="C158" s="574" t="s">
        <v>183</v>
      </c>
      <c r="D158" s="921"/>
      <c r="E158" s="1483">
        <f>+COUNTIF('Location Summary'!$D$4:$D$616,'Visual Chart'!C158)</f>
        <v>1</v>
      </c>
      <c r="F158" s="1484"/>
      <c r="G158" s="1449">
        <f>+COUNTIFS('Location Summary'!$D$4:$D$616,'Visual Chart'!C158,'Location Summary'!$K$4:$K$616,"Completed")</f>
        <v>1</v>
      </c>
      <c r="H158" s="1448"/>
      <c r="I158" s="393">
        <f t="shared" si="0"/>
        <v>0</v>
      </c>
      <c r="J158" s="1447">
        <f>+COUNTIFS('Location Summary'!$D$4:$D$616,'Visual Chart'!C158,'Location Summary'!$M$4:$M$616,"Completed")</f>
        <v>1</v>
      </c>
      <c r="K158" s="1448"/>
      <c r="L158" s="1447">
        <f>G158-J158</f>
        <v>0</v>
      </c>
      <c r="M158" s="1448"/>
    </row>
    <row r="159" spans="3:47">
      <c r="C159" s="1527" t="s">
        <v>188</v>
      </c>
      <c r="D159" s="1528"/>
      <c r="E159" s="1521">
        <f>+COUNTIF('Location Summary'!$D$4:$D$616,'Visual Chart'!C159)</f>
        <v>1</v>
      </c>
      <c r="F159" s="1522"/>
      <c r="G159" s="1449">
        <f>+COUNTIFS('Location Summary'!$D$4:$D$616,'Visual Chart'!C159,'Location Summary'!$K$4:$K$616,"Completed")</f>
        <v>1</v>
      </c>
      <c r="H159" s="1448"/>
      <c r="I159" s="1043">
        <f t="shared" si="0"/>
        <v>0</v>
      </c>
      <c r="J159" s="1447">
        <f>+COUNTIFS('Location Summary'!$D$4:$D$616,'Visual Chart'!C159,'Location Summary'!$M$4:$M$616,"Completed")</f>
        <v>1</v>
      </c>
      <c r="K159" s="1448"/>
      <c r="L159" s="1447">
        <f t="shared" si="1"/>
        <v>0</v>
      </c>
      <c r="M159" s="1448"/>
    </row>
    <row r="160" spans="3:47">
      <c r="C160" s="1527" t="s">
        <v>213</v>
      </c>
      <c r="D160" s="1528"/>
      <c r="E160" s="1521">
        <f>+COUNTIF('Location Summary'!$D$4:$D$616,'Visual Chart'!C160)</f>
        <v>2</v>
      </c>
      <c r="F160" s="1522"/>
      <c r="G160" s="1449">
        <f>+COUNTIFS('Location Summary'!$D$4:$D$616,'Visual Chart'!C160,'Location Summary'!$K$4:$K$616,"Completed")</f>
        <v>2</v>
      </c>
      <c r="H160" s="1448"/>
      <c r="I160" s="1043">
        <f t="shared" si="0"/>
        <v>0</v>
      </c>
      <c r="J160" s="1447">
        <f>+COUNTIFS('Location Summary'!$D$4:$D$616,'Visual Chart'!C160,'Location Summary'!$M$4:$M$616,"Completed")</f>
        <v>2</v>
      </c>
      <c r="K160" s="1448"/>
      <c r="L160" s="1447">
        <f t="shared" si="1"/>
        <v>0</v>
      </c>
      <c r="M160" s="1448"/>
    </row>
    <row r="161" spans="3:41">
      <c r="C161" s="1527" t="s">
        <v>209</v>
      </c>
      <c r="D161" s="1528"/>
      <c r="E161" s="1521">
        <f>+COUNTIF('Location Summary'!$D$4:$D$616,'Visual Chart'!C161)</f>
        <v>1</v>
      </c>
      <c r="F161" s="1522"/>
      <c r="G161" s="1449">
        <f>+COUNTIFS('Location Summary'!$D$4:$D$616,'Visual Chart'!C161,'Location Summary'!$K$4:$K$616,"Completed")</f>
        <v>1</v>
      </c>
      <c r="H161" s="1448"/>
      <c r="I161" s="1043">
        <f t="shared" si="0"/>
        <v>0</v>
      </c>
      <c r="J161" s="1447">
        <f>+COUNTIFS('Location Summary'!$D$4:$D$616,'Visual Chart'!C161,'Location Summary'!$M$4:$M$616,"Completed")</f>
        <v>1</v>
      </c>
      <c r="K161" s="1448"/>
      <c r="L161" s="1447">
        <f t="shared" si="1"/>
        <v>0</v>
      </c>
      <c r="M161" s="1448"/>
    </row>
    <row r="162" spans="3:41">
      <c r="C162" s="1527" t="s">
        <v>186</v>
      </c>
      <c r="D162" s="1528"/>
      <c r="E162" s="1521">
        <f>+COUNTIF('Location Summary'!$D$4:$D$616,'Visual Chart'!C162)</f>
        <v>3</v>
      </c>
      <c r="F162" s="1522"/>
      <c r="G162" s="1449">
        <f>+COUNTIFS('Location Summary'!$D$4:$D$616,'Visual Chart'!C162,'Location Summary'!$K$4:$K$616,"Completed")</f>
        <v>3</v>
      </c>
      <c r="H162" s="1448"/>
      <c r="I162" s="1043">
        <f t="shared" si="0"/>
        <v>0</v>
      </c>
      <c r="J162" s="1447">
        <f>+COUNTIFS('Location Summary'!$D$4:$D$616,'Visual Chart'!C162,'Location Summary'!$M$4:$M$616,"Completed")</f>
        <v>3</v>
      </c>
      <c r="K162" s="1448"/>
      <c r="L162" s="1447">
        <f t="shared" si="1"/>
        <v>0</v>
      </c>
      <c r="M162" s="1448"/>
    </row>
    <row r="163" spans="3:41">
      <c r="C163" s="1527" t="s">
        <v>218</v>
      </c>
      <c r="D163" s="1528"/>
      <c r="E163" s="1521">
        <f>+COUNTIF('Location Summary'!$D$4:$D$616,'Visual Chart'!C163)</f>
        <v>1</v>
      </c>
      <c r="F163" s="1522"/>
      <c r="G163" s="1449">
        <f>+COUNTIFS('Location Summary'!$D$4:$D$616,'Visual Chart'!C163,'Location Summary'!$K$4:$K$616,"Completed")</f>
        <v>1</v>
      </c>
      <c r="H163" s="1448"/>
      <c r="I163" s="1043">
        <f t="shared" si="0"/>
        <v>0</v>
      </c>
      <c r="J163" s="1447">
        <f>+COUNTIFS('Location Summary'!$D$4:$D$616,'Visual Chart'!C163,'Location Summary'!$M$4:$M$616,"Completed")</f>
        <v>1</v>
      </c>
      <c r="K163" s="1448"/>
      <c r="L163" s="1447">
        <f t="shared" si="1"/>
        <v>0</v>
      </c>
      <c r="M163" s="1448"/>
    </row>
    <row r="164" spans="3:41">
      <c r="C164" s="1525" t="s">
        <v>429</v>
      </c>
      <c r="D164" s="1526"/>
      <c r="E164" s="1523">
        <f>+COUNTIF('Location Summary'!$D$4:$D$616,'Visual Chart'!C164)</f>
        <v>2</v>
      </c>
      <c r="F164" s="1524"/>
      <c r="G164" s="1449">
        <f>+COUNTIFS('Location Summary'!$D$4:$D$616,'Visual Chart'!C164,'Location Summary'!$K$4:$K$616,"Completed")</f>
        <v>2</v>
      </c>
      <c r="H164" s="1448"/>
      <c r="I164" s="1044">
        <f t="shared" si="0"/>
        <v>0</v>
      </c>
      <c r="J164" s="1447">
        <f>+COUNTIFS('Location Summary'!$D$4:$D$616,'Visual Chart'!C164,'Location Summary'!$M$4:$M$616,"Completed")</f>
        <v>2</v>
      </c>
      <c r="K164" s="1448"/>
      <c r="L164" s="1447">
        <f t="shared" si="1"/>
        <v>0</v>
      </c>
      <c r="M164" s="1448"/>
      <c r="AO164" s="408"/>
    </row>
    <row r="165" spans="3:41">
      <c r="C165" s="1515" t="s">
        <v>81</v>
      </c>
      <c r="D165" s="1516"/>
      <c r="E165" s="1517">
        <f>SUM(E135:E164)</f>
        <v>306</v>
      </c>
      <c r="F165" s="1518"/>
      <c r="G165" s="1519">
        <f>SUM(G135:G164)</f>
        <v>306</v>
      </c>
      <c r="H165" s="1520"/>
      <c r="I165" s="394">
        <f>SUM(I135:I164)</f>
        <v>0</v>
      </c>
      <c r="J165" s="1519">
        <f>SUM(J135:J164)</f>
        <v>304</v>
      </c>
      <c r="K165" s="1520"/>
      <c r="L165" s="1519">
        <f>SUM(L135:L164)</f>
        <v>2</v>
      </c>
      <c r="M165" s="1520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6"/>
  <sheetViews>
    <sheetView showGridLines="0" zoomScaleNormal="100" workbookViewId="0">
      <pane xSplit="6" ySplit="5" topLeftCell="G47" activePane="bottomRight" state="frozen"/>
      <selection pane="topRight" activeCell="G1" sqref="G1"/>
      <selection pane="bottomLeft" activeCell="A6" sqref="A6"/>
      <selection pane="bottomRight" activeCell="D53" sqref="D53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9" width="14.7265625" style="612" customWidth="1"/>
    <col min="10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400" t="str">
        <f>Erection!A1</f>
        <v>KEC International Limited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2"/>
    </row>
    <row r="2" spans="1:25" ht="15.5">
      <c r="A2" s="1403" t="str">
        <f>Erection!A2</f>
        <v xml:space="preserve"> TA413 : 765 KV D/C Bikaner III - Neemrana II TL02</v>
      </c>
      <c r="B2" s="1404"/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1404"/>
      <c r="S2" s="1404"/>
      <c r="T2" s="1404"/>
      <c r="U2" s="1405"/>
    </row>
    <row r="3" spans="1:25" ht="16" thickBot="1">
      <c r="A3" s="1406" t="s">
        <v>107</v>
      </c>
      <c r="B3" s="1407"/>
      <c r="C3" s="1407"/>
      <c r="D3" s="1407"/>
      <c r="E3" s="1407"/>
      <c r="F3" s="1407"/>
      <c r="G3" s="1407"/>
      <c r="H3" s="1407"/>
      <c r="I3" s="1407"/>
      <c r="J3" s="1407"/>
      <c r="K3" s="1407"/>
      <c r="L3" s="1407"/>
      <c r="M3" s="1407"/>
      <c r="N3" s="1407"/>
      <c r="O3" s="1407"/>
      <c r="P3" s="1407"/>
      <c r="Q3" s="1407"/>
      <c r="R3" s="1407"/>
      <c r="S3" s="1407"/>
      <c r="T3" s="1407"/>
      <c r="U3" s="1277">
        <f>TA413_PBNTL!M1</f>
        <v>46247</v>
      </c>
    </row>
    <row r="4" spans="1:25" ht="15.65" customHeight="1">
      <c r="A4" s="1408" t="s">
        <v>41</v>
      </c>
      <c r="B4" s="1410" t="s">
        <v>42</v>
      </c>
      <c r="C4" s="1412" t="s">
        <v>94</v>
      </c>
      <c r="D4" s="1412"/>
      <c r="E4" s="1412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9">
        <f>SUM(R6:R35)/10^7</f>
        <v>7.484585479944454</v>
      </c>
      <c r="S4" s="1279"/>
      <c r="T4" s="1278"/>
      <c r="U4" s="1280"/>
    </row>
    <row r="5" spans="1:25" ht="53.25" customHeight="1" thickBot="1">
      <c r="A5" s="1409"/>
      <c r="B5" s="1411"/>
      <c r="C5" s="1281" t="s">
        <v>95</v>
      </c>
      <c r="D5" s="1282" t="s">
        <v>96</v>
      </c>
      <c r="E5" s="1281" t="s">
        <v>97</v>
      </c>
      <c r="F5" s="1281" t="s">
        <v>98</v>
      </c>
      <c r="G5" s="1281" t="s">
        <v>1655</v>
      </c>
      <c r="H5" s="1281" t="s">
        <v>1575</v>
      </c>
      <c r="I5" s="1281" t="s">
        <v>1576</v>
      </c>
      <c r="J5" s="1281" t="s">
        <v>102</v>
      </c>
      <c r="K5" s="1281" t="s">
        <v>103</v>
      </c>
      <c r="L5" s="1281" t="s">
        <v>1621</v>
      </c>
      <c r="M5" s="1281" t="s">
        <v>288</v>
      </c>
      <c r="N5" s="1281" t="s">
        <v>1464</v>
      </c>
      <c r="O5" s="1281" t="s">
        <v>1618</v>
      </c>
      <c r="P5" s="1281" t="s">
        <v>1617</v>
      </c>
      <c r="Q5" s="1281" t="s">
        <v>1619</v>
      </c>
      <c r="R5" s="1281" t="s">
        <v>272</v>
      </c>
      <c r="S5" s="1281" t="s">
        <v>1650</v>
      </c>
      <c r="T5" s="1283" t="s">
        <v>87</v>
      </c>
      <c r="U5" s="1284" t="s">
        <v>1</v>
      </c>
    </row>
    <row r="6" spans="1:25">
      <c r="A6" s="1285">
        <v>1</v>
      </c>
      <c r="B6" s="1286">
        <v>1</v>
      </c>
      <c r="C6" s="1286" t="s">
        <v>574</v>
      </c>
      <c r="D6" s="1286" t="s">
        <v>587</v>
      </c>
      <c r="E6" s="1287">
        <v>4.8985880000000002</v>
      </c>
      <c r="F6" s="1287">
        <f>E6</f>
        <v>4.8985880000000002</v>
      </c>
      <c r="G6" s="1287" t="s">
        <v>1280</v>
      </c>
      <c r="H6" s="1288">
        <f>I6-2</f>
        <v>45694</v>
      </c>
      <c r="I6" s="1289">
        <v>45696</v>
      </c>
      <c r="J6" s="1289">
        <v>45709</v>
      </c>
      <c r="K6" s="1289">
        <v>45714</v>
      </c>
      <c r="L6" s="1288">
        <f>M6-3</f>
        <v>45717</v>
      </c>
      <c r="M6" s="1289">
        <v>45720</v>
      </c>
      <c r="N6" s="1289">
        <v>45721</v>
      </c>
      <c r="O6" s="95" t="s">
        <v>1673</v>
      </c>
      <c r="P6" s="95" t="s">
        <v>1673</v>
      </c>
      <c r="Q6" s="95" t="s">
        <v>1673</v>
      </c>
      <c r="R6" s="1290">
        <f t="shared" ref="R6:R15" si="0">958667.19*E6</f>
        <v>4696115.5929277195</v>
      </c>
      <c r="S6" s="1290" t="s">
        <v>1651</v>
      </c>
      <c r="T6" s="1286" t="s">
        <v>1195</v>
      </c>
      <c r="U6" s="1291" t="s">
        <v>962</v>
      </c>
      <c r="V6" s="1399" t="s">
        <v>1196</v>
      </c>
      <c r="W6" s="1399"/>
      <c r="X6" s="1399"/>
      <c r="Y6" s="1399"/>
    </row>
    <row r="7" spans="1:25">
      <c r="A7" s="1241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6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1">
        <f t="shared" si="0"/>
        <v>2476802.0067449096</v>
      </c>
      <c r="S7" s="1271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2">
        <f>R10+R11</f>
        <v>4921849.1214882601</v>
      </c>
      <c r="X8" s="1292">
        <f>V8/10^7</f>
        <v>0.49218491214882604</v>
      </c>
    </row>
    <row r="9" spans="1:25">
      <c r="A9" s="1241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1">
        <f t="shared" si="0"/>
        <v>4521074.4680399997</v>
      </c>
      <c r="S9" s="1271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3" t="s">
        <v>1504</v>
      </c>
      <c r="W10" s="1293"/>
      <c r="X10" s="1293"/>
      <c r="Y10" s="1293"/>
    </row>
    <row r="11" spans="1:25">
      <c r="A11" s="1241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1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1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50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1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4" t="s">
        <v>1280</v>
      </c>
      <c r="H18" s="1289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1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1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1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2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2" t="s">
        <v>962</v>
      </c>
    </row>
    <row r="25" spans="1:22" s="307" customFormat="1">
      <c r="A25" s="1241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2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2" t="s">
        <v>962</v>
      </c>
    </row>
    <row r="27" spans="1:22" s="307" customFormat="1">
      <c r="A27" s="1241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2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2" t="s">
        <v>962</v>
      </c>
    </row>
    <row r="29" spans="1:22" s="307" customFormat="1" ht="15.5" customHeight="1">
      <c r="A29" s="1241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2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2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2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2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5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1838</v>
      </c>
      <c r="T34" s="61" t="s">
        <v>1772</v>
      </c>
      <c r="U34" s="1295" t="s">
        <v>1788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5" t="s">
        <v>962</v>
      </c>
      <c r="V35" s="307" t="s">
        <v>1648</v>
      </c>
      <c r="W35" s="307" t="s">
        <v>1680</v>
      </c>
      <c r="Z35" s="307" t="s">
        <v>1817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5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5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1837</v>
      </c>
      <c r="R38" s="1112">
        <f t="shared" si="4"/>
        <v>4713088.7955266694</v>
      </c>
      <c r="S38" s="61" t="s">
        <v>1838</v>
      </c>
      <c r="T38" s="61" t="s">
        <v>1195</v>
      </c>
      <c r="U38" s="1295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8" t="s">
        <v>58</v>
      </c>
      <c r="E39" s="1296">
        <f>'Stretch readiness '!C42/1000</f>
        <v>0.24403</v>
      </c>
      <c r="F39" s="553">
        <f t="shared" si="1"/>
        <v>86.743446000000006</v>
      </c>
      <c r="G39" s="61" t="s">
        <v>1279</v>
      </c>
      <c r="H39" s="1297">
        <v>46190</v>
      </c>
      <c r="I39" s="1297">
        <v>46191</v>
      </c>
      <c r="J39" s="1297">
        <v>46194</v>
      </c>
      <c r="K39" s="1297">
        <v>46199</v>
      </c>
      <c r="L39" s="1297">
        <v>46195</v>
      </c>
      <c r="M39" s="1297">
        <v>46199</v>
      </c>
      <c r="N39" s="1297">
        <v>46199</v>
      </c>
      <c r="O39" s="1297"/>
      <c r="P39" s="1297" t="s">
        <v>1673</v>
      </c>
      <c r="Q39" s="1297"/>
      <c r="R39" s="1112">
        <f t="shared" si="4"/>
        <v>233943.55437569998</v>
      </c>
      <c r="S39" s="61" t="s">
        <v>1838</v>
      </c>
      <c r="T39" s="1021" t="s">
        <v>1772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8" t="s">
        <v>57</v>
      </c>
      <c r="E40" s="1296">
        <f>496.69/1000</f>
        <v>0.49669000000000002</v>
      </c>
      <c r="F40" s="553">
        <f t="shared" si="1"/>
        <v>87.240136000000007</v>
      </c>
      <c r="G40" s="61" t="s">
        <v>1279</v>
      </c>
      <c r="H40" s="1297">
        <v>46192</v>
      </c>
      <c r="I40" s="1297">
        <v>46193</v>
      </c>
      <c r="J40" s="1297">
        <v>46195</v>
      </c>
      <c r="K40" s="1297">
        <v>46199</v>
      </c>
      <c r="L40" s="1297">
        <v>46195</v>
      </c>
      <c r="M40" s="1297">
        <v>46199</v>
      </c>
      <c r="N40" s="1297">
        <v>46208</v>
      </c>
      <c r="O40" s="1297"/>
      <c r="P40" s="1297" t="s">
        <v>1673</v>
      </c>
      <c r="Q40" s="1297"/>
      <c r="R40" s="1112">
        <f t="shared" si="4"/>
        <v>476160.4066011</v>
      </c>
      <c r="S40" s="61" t="s">
        <v>1838</v>
      </c>
      <c r="T40" s="1021" t="s">
        <v>1823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8" t="s">
        <v>64</v>
      </c>
      <c r="E41" s="1296">
        <v>0.21121000000000001</v>
      </c>
      <c r="F41" s="553">
        <f t="shared" si="1"/>
        <v>87.451346000000001</v>
      </c>
      <c r="G41" s="61" t="s">
        <v>1279</v>
      </c>
      <c r="H41" s="1297">
        <v>45835</v>
      </c>
      <c r="I41" s="1297">
        <f>J41-3</f>
        <v>46201</v>
      </c>
      <c r="J41" s="1297">
        <v>46204</v>
      </c>
      <c r="K41" s="1297">
        <v>46205</v>
      </c>
      <c r="L41" s="1297">
        <v>46204</v>
      </c>
      <c r="M41" s="1297">
        <v>46205</v>
      </c>
      <c r="N41" s="1297">
        <v>46205</v>
      </c>
      <c r="O41" s="1297" t="s">
        <v>1673</v>
      </c>
      <c r="P41" s="1297" t="s">
        <v>1673</v>
      </c>
      <c r="Q41" s="1297"/>
      <c r="R41" s="1112">
        <f t="shared" si="4"/>
        <v>202480.09719989999</v>
      </c>
      <c r="S41" s="61" t="s">
        <v>1838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8" t="s">
        <v>674</v>
      </c>
      <c r="E42" s="1296">
        <f>440.46/1000</f>
        <v>0.44045999999999996</v>
      </c>
      <c r="F42" s="553">
        <f t="shared" si="1"/>
        <v>87.891806000000003</v>
      </c>
      <c r="G42" s="61" t="s">
        <v>1279</v>
      </c>
      <c r="H42" s="1297">
        <v>46201</v>
      </c>
      <c r="I42" s="1297">
        <f>J42-2</f>
        <v>46202</v>
      </c>
      <c r="J42" s="1297">
        <v>46204</v>
      </c>
      <c r="K42" s="1297">
        <v>46207</v>
      </c>
      <c r="L42" s="1297">
        <v>46204</v>
      </c>
      <c r="M42" s="1297">
        <v>46207</v>
      </c>
      <c r="N42" s="1297">
        <v>46208</v>
      </c>
      <c r="O42" s="1297"/>
      <c r="P42" s="1297" t="s">
        <v>1673</v>
      </c>
      <c r="Q42" s="1297"/>
      <c r="R42" s="1112">
        <f t="shared" si="4"/>
        <v>422254.55050739995</v>
      </c>
      <c r="S42" s="61" t="s">
        <v>1838</v>
      </c>
      <c r="T42" s="1021" t="s">
        <v>1823</v>
      </c>
      <c r="U42" s="444" t="s">
        <v>962</v>
      </c>
    </row>
    <row r="43" spans="1:26">
      <c r="A43" s="1348">
        <v>38</v>
      </c>
      <c r="B43" s="1021">
        <v>3</v>
      </c>
      <c r="C43" s="1258" t="s">
        <v>8</v>
      </c>
      <c r="D43" s="1258" t="s">
        <v>1069</v>
      </c>
      <c r="E43" s="1296">
        <v>0.45400000000000001</v>
      </c>
      <c r="F43" s="1296">
        <f t="shared" si="1"/>
        <v>88.345805999999996</v>
      </c>
      <c r="G43" s="1021" t="s">
        <v>1279</v>
      </c>
      <c r="H43" s="1297">
        <v>46210</v>
      </c>
      <c r="I43" s="1297">
        <f>H43+1</f>
        <v>46211</v>
      </c>
      <c r="J43" s="1297">
        <v>46212</v>
      </c>
      <c r="K43" s="1297">
        <v>46214</v>
      </c>
      <c r="L43" s="1297">
        <v>46212</v>
      </c>
      <c r="M43" s="1297">
        <v>46214</v>
      </c>
      <c r="N43" s="1297">
        <v>46215</v>
      </c>
      <c r="O43" s="1297"/>
      <c r="P43" s="1297" t="s">
        <v>1673</v>
      </c>
      <c r="Q43" s="1297"/>
      <c r="R43" s="1112">
        <f t="shared" si="4"/>
        <v>435234.90425999998</v>
      </c>
      <c r="S43" s="1021" t="s">
        <v>1838</v>
      </c>
      <c r="T43" s="1021" t="s">
        <v>1195</v>
      </c>
      <c r="U43" s="1349" t="s">
        <v>962</v>
      </c>
    </row>
    <row r="44" spans="1:26" s="307" customFormat="1">
      <c r="A44" s="1348">
        <v>39</v>
      </c>
      <c r="B44" s="1021">
        <v>4</v>
      </c>
      <c r="C44" s="1258" t="s">
        <v>58</v>
      </c>
      <c r="D44" s="1258" t="s">
        <v>59</v>
      </c>
      <c r="E44" s="1296">
        <f>237.43/1000</f>
        <v>0.23743</v>
      </c>
      <c r="F44" s="1296">
        <f t="shared" si="1"/>
        <v>88.583235999999999</v>
      </c>
      <c r="G44" s="1021" t="s">
        <v>1279</v>
      </c>
      <c r="H44" s="1297">
        <v>46210</v>
      </c>
      <c r="I44" s="1297">
        <v>46210</v>
      </c>
      <c r="J44" s="1297">
        <v>46204</v>
      </c>
      <c r="K44" s="1297">
        <v>46219</v>
      </c>
      <c r="L44" s="1297">
        <v>46217</v>
      </c>
      <c r="M44" s="1297">
        <v>46219</v>
      </c>
      <c r="N44" s="1297">
        <v>46219</v>
      </c>
      <c r="O44" s="1297"/>
      <c r="P44" s="1297"/>
      <c r="Q44" s="1297"/>
      <c r="R44" s="1112">
        <f t="shared" si="4"/>
        <v>227616.35092169998</v>
      </c>
      <c r="S44" s="1021" t="s">
        <v>1838</v>
      </c>
      <c r="T44" s="1021" t="s">
        <v>1823</v>
      </c>
      <c r="U44" s="1349" t="s">
        <v>962</v>
      </c>
    </row>
    <row r="45" spans="1:26">
      <c r="A45" s="1348">
        <v>40</v>
      </c>
      <c r="B45" s="1021">
        <v>5</v>
      </c>
      <c r="C45" s="1258" t="s">
        <v>167</v>
      </c>
      <c r="D45" s="1258" t="s">
        <v>12</v>
      </c>
      <c r="E45" s="1296">
        <f>5019.34/1000</f>
        <v>5.0193400000000006</v>
      </c>
      <c r="F45" s="1296">
        <f t="shared" si="1"/>
        <v>93.602575999999999</v>
      </c>
      <c r="G45" s="1021" t="s">
        <v>1280</v>
      </c>
      <c r="H45" s="1297">
        <f>I45-8</f>
        <v>46179</v>
      </c>
      <c r="I45" s="1297">
        <f>J45-25</f>
        <v>46187</v>
      </c>
      <c r="J45" s="1297">
        <v>46212</v>
      </c>
      <c r="K45" s="1297">
        <v>46220</v>
      </c>
      <c r="L45" s="1297">
        <f>K45</f>
        <v>46220</v>
      </c>
      <c r="M45" s="1297">
        <v>46223</v>
      </c>
      <c r="N45" s="1297">
        <f>M45+1</f>
        <v>46224</v>
      </c>
      <c r="O45" s="1297"/>
      <c r="P45" s="1297"/>
      <c r="Q45" s="1297"/>
      <c r="R45" s="1112">
        <f t="shared" si="4"/>
        <v>4811876.5734545998</v>
      </c>
      <c r="S45" s="1021" t="s">
        <v>1838</v>
      </c>
      <c r="T45" s="1021" t="s">
        <v>1503</v>
      </c>
      <c r="U45" s="1349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1838</v>
      </c>
      <c r="T46" s="61" t="s">
        <v>1195</v>
      </c>
      <c r="U46" s="1349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1838</v>
      </c>
      <c r="T47" s="61" t="s">
        <v>1823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1838</v>
      </c>
      <c r="T48" s="61" t="s">
        <v>1503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1838</v>
      </c>
      <c r="T49" s="61" t="s">
        <v>1772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1838</v>
      </c>
      <c r="T50" s="61" t="s">
        <v>1823</v>
      </c>
      <c r="U50" s="60" t="s">
        <v>962</v>
      </c>
    </row>
    <row r="51" spans="1:21">
      <c r="A51" s="624">
        <v>46</v>
      </c>
      <c r="B51" s="624"/>
      <c r="C51" s="973" t="s">
        <v>1780</v>
      </c>
      <c r="D51" s="973" t="s">
        <v>7</v>
      </c>
      <c r="E51" s="625">
        <v>1.584546</v>
      </c>
      <c r="F51" s="625">
        <f t="shared" si="1"/>
        <v>103.19546700000001</v>
      </c>
      <c r="G51" s="624" t="s">
        <v>1280</v>
      </c>
      <c r="H51" s="760">
        <v>46228</v>
      </c>
      <c r="I51" s="760">
        <f>J51-1</f>
        <v>46234</v>
      </c>
      <c r="J51" s="760">
        <v>46235</v>
      </c>
      <c r="K51" s="760">
        <v>46238</v>
      </c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1851</v>
      </c>
    </row>
    <row r="52" spans="1:21">
      <c r="A52" s="624">
        <v>47</v>
      </c>
      <c r="B52" s="624"/>
      <c r="C52" s="973" t="s">
        <v>7</v>
      </c>
      <c r="D52" s="973" t="s">
        <v>1244</v>
      </c>
      <c r="E52" s="625">
        <v>2.383</v>
      </c>
      <c r="F52" s="625">
        <f t="shared" si="1"/>
        <v>105.578467</v>
      </c>
      <c r="G52" s="624" t="s">
        <v>1280</v>
      </c>
      <c r="H52" s="760">
        <v>46239</v>
      </c>
      <c r="I52" s="760">
        <v>46246</v>
      </c>
      <c r="J52" s="1007"/>
      <c r="K52" s="624"/>
      <c r="L52" s="624"/>
      <c r="M52" s="624"/>
      <c r="N52" s="624"/>
      <c r="O52" s="624"/>
      <c r="P52" s="624"/>
      <c r="Q52" s="624"/>
      <c r="R52" s="624"/>
      <c r="S52" s="624"/>
      <c r="T52" s="624" t="s">
        <v>1195</v>
      </c>
      <c r="U52" s="663" t="s">
        <v>1882</v>
      </c>
    </row>
    <row r="53" spans="1:21">
      <c r="A53" s="624">
        <v>48</v>
      </c>
      <c r="B53" s="624"/>
      <c r="C53" s="973" t="s">
        <v>54</v>
      </c>
      <c r="D53" s="973" t="s">
        <v>55</v>
      </c>
      <c r="E53" s="625">
        <f>'Stretch readiness '!C38/1000</f>
        <v>2.2835349999999996</v>
      </c>
      <c r="F53" s="625">
        <f t="shared" si="1"/>
        <v>107.862002</v>
      </c>
      <c r="G53" s="624" t="s">
        <v>1280</v>
      </c>
      <c r="H53" s="760">
        <v>46234</v>
      </c>
      <c r="I53" s="1375">
        <f>H53+7</f>
        <v>46241</v>
      </c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1503</v>
      </c>
      <c r="U53" s="663" t="s">
        <v>1890</v>
      </c>
    </row>
    <row r="54" spans="1:21">
      <c r="A54" s="624">
        <v>49</v>
      </c>
      <c r="B54" s="624"/>
      <c r="C54" s="973" t="s">
        <v>12</v>
      </c>
      <c r="D54" s="973" t="s">
        <v>13</v>
      </c>
      <c r="E54" s="625">
        <v>0.39300000000000002</v>
      </c>
      <c r="F54" s="625">
        <f t="shared" si="1"/>
        <v>108.255002</v>
      </c>
      <c r="G54" s="624" t="s">
        <v>1279</v>
      </c>
      <c r="H54" s="760">
        <v>46244</v>
      </c>
      <c r="I54" s="1375">
        <v>46245</v>
      </c>
      <c r="J54" s="760">
        <v>46245</v>
      </c>
      <c r="K54" s="760"/>
      <c r="L54" s="760">
        <v>46245</v>
      </c>
      <c r="M54" s="760"/>
      <c r="N54" s="760"/>
      <c r="O54" s="760"/>
      <c r="P54" s="760"/>
      <c r="Q54" s="760"/>
      <c r="R54" s="624"/>
      <c r="S54" s="624"/>
      <c r="T54" s="624" t="s">
        <v>1503</v>
      </c>
      <c r="U54" s="663" t="s">
        <v>1883</v>
      </c>
    </row>
    <row r="55" spans="1:21">
      <c r="A55" s="624">
        <v>50</v>
      </c>
      <c r="B55" s="624"/>
      <c r="C55" s="973" t="s">
        <v>13</v>
      </c>
      <c r="D55" s="973" t="s">
        <v>51</v>
      </c>
      <c r="E55" s="625">
        <v>0.39800000000000002</v>
      </c>
      <c r="F55" s="625">
        <f t="shared" si="1"/>
        <v>108.653002</v>
      </c>
      <c r="G55" s="624" t="s">
        <v>1279</v>
      </c>
      <c r="H55" s="760">
        <v>46244</v>
      </c>
      <c r="I55" s="1375">
        <v>46245</v>
      </c>
      <c r="J55" s="760">
        <v>46245</v>
      </c>
      <c r="K55" s="760"/>
      <c r="L55" s="760">
        <v>46245</v>
      </c>
      <c r="M55" s="760"/>
      <c r="N55" s="760"/>
      <c r="O55" s="760"/>
      <c r="P55" s="760"/>
      <c r="Q55" s="760"/>
      <c r="R55" s="624"/>
      <c r="S55" s="624"/>
      <c r="T55" s="624" t="s">
        <v>1503</v>
      </c>
      <c r="U55" s="663" t="s">
        <v>1883</v>
      </c>
    </row>
    <row r="56" spans="1:21">
      <c r="A56" s="624">
        <v>51</v>
      </c>
      <c r="B56" s="624"/>
      <c r="C56" s="973" t="s">
        <v>244</v>
      </c>
      <c r="D56" s="973" t="s">
        <v>268</v>
      </c>
      <c r="E56" s="625">
        <f>'Stretch readiness '!C11/1000</f>
        <v>0.15001400000000001</v>
      </c>
      <c r="F56" s="625">
        <f t="shared" si="1"/>
        <v>108.803016</v>
      </c>
      <c r="G56" s="624" t="s">
        <v>1279</v>
      </c>
      <c r="H56" s="760"/>
      <c r="I56" s="1375"/>
      <c r="J56" s="760"/>
      <c r="K56" s="760"/>
      <c r="L56" s="760"/>
      <c r="M56" s="760"/>
      <c r="N56" s="760"/>
      <c r="O56" s="760"/>
      <c r="P56" s="760"/>
      <c r="Q56" s="760"/>
      <c r="R56" s="624"/>
      <c r="S56" s="624"/>
      <c r="T56" s="624" t="s">
        <v>1823</v>
      </c>
      <c r="U56" s="663" t="s">
        <v>1884</v>
      </c>
    </row>
  </sheetData>
  <autoFilter ref="A5:Y56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11" activePane="bottomLeft" state="frozen"/>
      <selection activeCell="C296" sqref="C296"/>
      <selection pane="bottomLeft" activeCell="J6" sqref="J6:J7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8" t="s">
        <v>1418</v>
      </c>
      <c r="G4" s="940" t="s">
        <v>1419</v>
      </c>
      <c r="H4" s="940" t="s">
        <v>1743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49">
        <f>SUM(E6:E7)</f>
        <v>45</v>
      </c>
      <c r="F5" s="1079">
        <f>SUM(F6:F7)</f>
        <v>101.61255700000002</v>
      </c>
      <c r="G5" s="137">
        <f>D5-F5</f>
        <v>16.243497000000005</v>
      </c>
      <c r="H5" s="137"/>
      <c r="I5" s="818" t="s">
        <v>1784</v>
      </c>
      <c r="J5" s="818" t="s">
        <v>1785</v>
      </c>
      <c r="K5" s="1097"/>
      <c r="L5" s="818" t="s">
        <v>1785</v>
      </c>
      <c r="M5" s="818" t="s">
        <v>1784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/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16</v>
      </c>
      <c r="F7" s="1079">
        <f>SUMIFS($C$11:$C$72,$D$11:$D$72,"Manual",$L$11:$L$72,"Completed")/1000</f>
        <v>5.4162600000000003</v>
      </c>
      <c r="G7" s="137">
        <f>D7-F7</f>
        <v>3.1546349999999999</v>
      </c>
      <c r="H7" s="1101"/>
      <c r="I7" s="833">
        <f>SUMIFS($C$11:$C$72,$D$11:$D$72,"Manual",$L$11:$L$72,"&lt;&gt;Completed")/1000</f>
        <v>3.1546350000000003</v>
      </c>
      <c r="J7" s="818">
        <f>C7-E7</f>
        <v>9</v>
      </c>
      <c r="K7" s="1097"/>
      <c r="L7" s="818">
        <f>C7-E7</f>
        <v>9</v>
      </c>
      <c r="M7" s="833">
        <f>D7-F7</f>
        <v>3.1546349999999999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52" t="s">
        <v>1453</v>
      </c>
      <c r="B9" s="1545" t="s">
        <v>94</v>
      </c>
      <c r="C9" s="1545" t="s">
        <v>1420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547" t="s">
        <v>1343</v>
      </c>
      <c r="J9" s="1548"/>
      <c r="K9" s="1094"/>
      <c r="L9" s="1045" t="s">
        <v>1344</v>
      </c>
    </row>
    <row r="10" spans="1:13" ht="16.5" customHeight="1" thickBot="1">
      <c r="A10" s="1553"/>
      <c r="B10" s="1546"/>
      <c r="C10" s="1546"/>
      <c r="D10" s="1546"/>
      <c r="E10" s="1546"/>
      <c r="F10" s="1546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1609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2">
        <f>IF(B31="","",SUBTOTAL(3,$B$11:B31))</f>
        <v>21</v>
      </c>
      <c r="B31" s="1273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2">
        <f>IF(B32="","",SUBTOTAL(3,$B$11:B32))</f>
        <v>22</v>
      </c>
      <c r="B32" s="1273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364">
        <f>IF(B33="","",SUBTOTAL(3,$B$11:B33))</f>
        <v>23</v>
      </c>
      <c r="B33" s="1365" t="s">
        <v>1305</v>
      </c>
      <c r="C33" s="1366">
        <v>392.69</v>
      </c>
      <c r="D33" s="1367" t="s">
        <v>1279</v>
      </c>
      <c r="E33" s="1367"/>
      <c r="F33" s="1367">
        <v>1</v>
      </c>
      <c r="G33" s="1367">
        <v>1</v>
      </c>
      <c r="H33" s="1367">
        <f t="shared" si="1"/>
        <v>0</v>
      </c>
      <c r="I33" s="1367">
        <v>1</v>
      </c>
      <c r="J33" s="1367">
        <f t="shared" si="0"/>
        <v>0</v>
      </c>
      <c r="K33" s="1126" t="s">
        <v>1609</v>
      </c>
      <c r="L33" s="1390" t="s">
        <v>311</v>
      </c>
    </row>
    <row r="34" spans="1:13" s="1067" customFormat="1" ht="18.5">
      <c r="A34" s="1364">
        <f>IF(B34="","",SUBTOTAL(3,$B$11:B34))</f>
        <v>24</v>
      </c>
      <c r="B34" s="1365" t="s">
        <v>1306</v>
      </c>
      <c r="C34" s="1366">
        <v>398.4</v>
      </c>
      <c r="D34" s="1367" t="s">
        <v>1279</v>
      </c>
      <c r="E34" s="1367"/>
      <c r="F34" s="1367">
        <v>1</v>
      </c>
      <c r="G34" s="1367">
        <v>1</v>
      </c>
      <c r="H34" s="1367">
        <f t="shared" si="1"/>
        <v>0</v>
      </c>
      <c r="I34" s="1367">
        <v>1</v>
      </c>
      <c r="J34" s="1367">
        <f t="shared" si="0"/>
        <v>0</v>
      </c>
      <c r="K34" s="1126" t="s">
        <v>1609</v>
      </c>
      <c r="L34" s="1355" t="s">
        <v>311</v>
      </c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0">
        <f>IF(B38="","",SUBTOTAL(3,$B$11:B38))</f>
        <v>28</v>
      </c>
      <c r="B38" s="1351" t="s">
        <v>1310</v>
      </c>
      <c r="C38" s="1352">
        <v>2283.5349999999999</v>
      </c>
      <c r="D38" s="1353" t="s">
        <v>1280</v>
      </c>
      <c r="E38" s="1353"/>
      <c r="F38" s="1353">
        <v>6</v>
      </c>
      <c r="G38" s="1353">
        <v>6</v>
      </c>
      <c r="H38" s="1353">
        <f t="shared" si="1"/>
        <v>0</v>
      </c>
      <c r="I38" s="1353">
        <v>6</v>
      </c>
      <c r="J38" s="1353">
        <f t="shared" si="0"/>
        <v>0</v>
      </c>
      <c r="K38" s="1354" t="s">
        <v>1610</v>
      </c>
      <c r="L38" s="1355" t="s">
        <v>311</v>
      </c>
      <c r="M38" s="1360"/>
    </row>
    <row r="39" spans="1:13" s="1067" customFormat="1" ht="18.5">
      <c r="A39" s="1272">
        <f>IF(B39="","",SUBTOTAL(3,$B$11:B39))</f>
        <v>29</v>
      </c>
      <c r="B39" s="1273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0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1609</v>
      </c>
      <c r="L44" s="1077" t="s">
        <v>255</v>
      </c>
      <c r="M44" s="136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0" t="s">
        <v>1847</v>
      </c>
    </row>
    <row r="57" spans="1:13" s="1067" customFormat="1" ht="18.5">
      <c r="A57" s="1062">
        <f>IF(B57="","",SUBTOTAL(3,$B$11:B57))</f>
        <v>47</v>
      </c>
      <c r="B57" s="1063" t="s">
        <v>1881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391" t="s">
        <v>1867</v>
      </c>
      <c r="M57" s="1360">
        <v>1</v>
      </c>
    </row>
    <row r="58" spans="1:13" s="1067" customFormat="1" ht="18.5">
      <c r="A58" s="1062">
        <f>IF(B58="","",SUBTOTAL(3,$B$11:B58))</f>
        <v>48</v>
      </c>
      <c r="B58" s="1063" t="s">
        <v>1773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391" t="s">
        <v>1867</v>
      </c>
      <c r="M58" s="1360"/>
    </row>
    <row r="59" spans="1:13" s="1067" customFormat="1" ht="18.5">
      <c r="A59" s="1062">
        <f>IF(B59="","",SUBTOTAL(3,$B$11:B59))</f>
        <v>49</v>
      </c>
      <c r="B59" s="1063" t="s">
        <v>1774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391" t="s">
        <v>1867</v>
      </c>
      <c r="M59" s="1360"/>
    </row>
    <row r="60" spans="1:13" s="1067" customFormat="1" ht="18.5">
      <c r="A60" s="1062">
        <f>IF(B60="","",SUBTOTAL(3,$B$11:B60))</f>
        <v>50</v>
      </c>
      <c r="B60" s="1063" t="s">
        <v>1775</v>
      </c>
      <c r="C60" s="1064">
        <v>2076.2799999999997</v>
      </c>
      <c r="D60" s="1065" t="s">
        <v>1280</v>
      </c>
      <c r="E60" s="1065"/>
      <c r="F60" s="1065">
        <v>5</v>
      </c>
      <c r="G60" s="1065">
        <v>5</v>
      </c>
      <c r="H60" s="1065">
        <f t="shared" si="1"/>
        <v>0</v>
      </c>
      <c r="I60" s="1065">
        <v>5</v>
      </c>
      <c r="J60" s="1065">
        <f t="shared" si="0"/>
        <v>0</v>
      </c>
      <c r="K60" s="1124" t="s">
        <v>1616</v>
      </c>
      <c r="L60" s="1394" t="s">
        <v>1866</v>
      </c>
      <c r="M60" s="136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354" t="s">
        <v>1610</v>
      </c>
      <c r="L66" s="1391" t="s">
        <v>1867</v>
      </c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0">
        <f>IF(B70="","",SUBTOTAL(3,$B$11:B70))</f>
        <v>60</v>
      </c>
      <c r="B70" s="1351" t="s">
        <v>1450</v>
      </c>
      <c r="C70" s="1352">
        <v>1584.546</v>
      </c>
      <c r="D70" s="1353" t="s">
        <v>1280</v>
      </c>
      <c r="E70" s="1353"/>
      <c r="F70" s="1353">
        <v>4</v>
      </c>
      <c r="G70" s="1353">
        <v>4</v>
      </c>
      <c r="H70" s="1353">
        <f t="shared" si="1"/>
        <v>0</v>
      </c>
      <c r="I70" s="1353">
        <v>4</v>
      </c>
      <c r="J70" s="1353">
        <f t="shared" si="0"/>
        <v>0</v>
      </c>
      <c r="K70" s="1354" t="s">
        <v>1609</v>
      </c>
      <c r="L70" s="1355" t="s">
        <v>311</v>
      </c>
      <c r="M70" s="1073"/>
      <c r="N70" s="1073"/>
    </row>
    <row r="71" spans="1:18" s="1067" customFormat="1" ht="18.5">
      <c r="A71" s="1350">
        <f>IF(B71="","",SUBTOTAL(3,$B$11:B71))</f>
        <v>61</v>
      </c>
      <c r="B71" s="1351" t="s">
        <v>1395</v>
      </c>
      <c r="C71" s="1352">
        <v>2383.1549999999997</v>
      </c>
      <c r="D71" s="1353" t="s">
        <v>1280</v>
      </c>
      <c r="E71" s="1353"/>
      <c r="F71" s="1353">
        <v>6</v>
      </c>
      <c r="G71" s="1353">
        <v>6</v>
      </c>
      <c r="H71" s="1353">
        <f t="shared" si="1"/>
        <v>0</v>
      </c>
      <c r="I71" s="1353">
        <v>6</v>
      </c>
      <c r="J71" s="1353">
        <f t="shared" si="0"/>
        <v>0</v>
      </c>
      <c r="K71" s="1354" t="s">
        <v>1609</v>
      </c>
      <c r="L71" s="1355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1848</v>
      </c>
      <c r="O73" s="135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1">
        <f>SUM(O72:O73)</f>
        <v>378</v>
      </c>
      <c r="R74" s="136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49" t="s">
        <v>1287</v>
      </c>
      <c r="B77" s="1550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1753</v>
      </c>
      <c r="G80" s="940" t="s">
        <v>1754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0" zoomScale="93" zoomScaleNormal="93" workbookViewId="0">
      <selection activeCell="A310" sqref="A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59" t="s">
        <v>120</v>
      </c>
      <c r="B1" s="1559"/>
      <c r="C1" s="1559"/>
      <c r="D1" s="1559"/>
      <c r="E1" s="1559"/>
      <c r="F1" s="1559"/>
      <c r="G1" s="1559"/>
      <c r="H1" s="1559"/>
      <c r="I1" s="1559"/>
      <c r="J1" s="1559"/>
      <c r="K1" s="1559"/>
      <c r="L1" s="1559"/>
    </row>
    <row r="2" spans="1:12" ht="15.5">
      <c r="A2" s="1559" t="s">
        <v>1012</v>
      </c>
      <c r="B2" s="1559"/>
      <c r="C2" s="1559"/>
      <c r="D2" s="1559"/>
      <c r="E2" s="1559"/>
      <c r="F2" s="1559"/>
      <c r="G2" s="1559"/>
      <c r="H2" s="1559"/>
      <c r="I2" s="1559"/>
      <c r="J2" s="1559"/>
      <c r="K2" s="1559"/>
      <c r="L2" s="1559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46247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1">
        <f t="shared" si="2"/>
        <v>30</v>
      </c>
      <c r="B34" s="1251">
        <v>8</v>
      </c>
      <c r="C34" s="1252" t="s">
        <v>1071</v>
      </c>
      <c r="D34" s="1251" t="str">
        <f>IFERROR(VLOOKUP(C34,Foundation!$C$5:$D$554,2,0),"")</f>
        <v>DA+9</v>
      </c>
      <c r="E34" s="1253">
        <v>45661</v>
      </c>
      <c r="F34" s="1253">
        <v>45668</v>
      </c>
      <c r="G34" s="1254" t="s">
        <v>1170</v>
      </c>
      <c r="H34" s="1255">
        <v>45.697000000000003</v>
      </c>
      <c r="I34" s="1256">
        <f t="shared" si="1"/>
        <v>4.2575184245048003</v>
      </c>
      <c r="J34" s="1254" t="s">
        <v>1171</v>
      </c>
      <c r="K34" s="1257" t="s">
        <v>255</v>
      </c>
      <c r="L34" s="1257" t="s">
        <v>1652</v>
      </c>
      <c r="O34" s="612" t="s">
        <v>1771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1779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1781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1783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1780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1782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1822</v>
      </c>
      <c r="K308" s="993" t="s">
        <v>255</v>
      </c>
      <c r="L308" s="993" t="s">
        <v>1652</v>
      </c>
      <c r="M308" s="307" t="s">
        <v>1849</v>
      </c>
      <c r="N308" s="307" t="s">
        <v>1850</v>
      </c>
    </row>
    <row r="309" spans="1:14" s="307" customFormat="1" ht="15.5">
      <c r="A309" s="61">
        <v>305</v>
      </c>
      <c r="B309" s="61">
        <v>1</v>
      </c>
      <c r="C309" s="988" t="s">
        <v>1770</v>
      </c>
      <c r="D309" s="61" t="s">
        <v>215</v>
      </c>
      <c r="E309" s="721">
        <v>46215</v>
      </c>
      <c r="F309" s="721">
        <v>46234</v>
      </c>
      <c r="G309" s="60" t="s">
        <v>1839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1768</v>
      </c>
      <c r="D310" s="624" t="s">
        <v>215</v>
      </c>
      <c r="E310" s="760">
        <v>46236</v>
      </c>
      <c r="F310" s="760"/>
      <c r="G310" s="663" t="s">
        <v>1839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1769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54" t="s">
        <v>1106</v>
      </c>
      <c r="D313" s="1556" t="s">
        <v>223</v>
      </c>
      <c r="E313" s="1558" t="s">
        <v>1107</v>
      </c>
      <c r="F313" s="1558"/>
      <c r="G313" s="1558"/>
      <c r="H313" s="1558"/>
      <c r="I313" s="1558"/>
      <c r="J313" s="24"/>
      <c r="K313" s="185"/>
    </row>
    <row r="314" spans="1:14" ht="29">
      <c r="C314" s="1555"/>
      <c r="D314" s="1557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46247</v>
      </c>
      <c r="G3" s="197"/>
      <c r="H3" s="197"/>
      <c r="I3" s="197"/>
    </row>
    <row r="4" spans="1:31">
      <c r="A4" s="1560" t="s">
        <v>374</v>
      </c>
      <c r="B4" s="1560" t="s">
        <v>805</v>
      </c>
      <c r="C4" s="1561" t="s">
        <v>274</v>
      </c>
      <c r="D4" s="1560" t="s">
        <v>310</v>
      </c>
      <c r="E4" s="1560" t="s">
        <v>806</v>
      </c>
      <c r="F4" s="1560" t="s">
        <v>807</v>
      </c>
      <c r="G4" s="65" t="s">
        <v>844</v>
      </c>
      <c r="H4" s="1557" t="s">
        <v>808</v>
      </c>
      <c r="I4" s="1560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60"/>
      <c r="B5" s="1560"/>
      <c r="C5" s="1561"/>
      <c r="D5" s="1560"/>
      <c r="E5" s="1560"/>
      <c r="F5" s="1560"/>
      <c r="G5" s="65" t="s">
        <v>845</v>
      </c>
      <c r="H5" s="1557"/>
      <c r="I5" s="1560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62" t="s">
        <v>371</v>
      </c>
      <c r="B1" s="1563"/>
      <c r="C1" s="1563"/>
      <c r="D1" s="1563"/>
      <c r="E1" s="1564" t="s">
        <v>372</v>
      </c>
      <c r="F1" s="1564"/>
      <c r="G1" s="1564"/>
      <c r="H1" s="1564"/>
      <c r="I1" s="1564"/>
      <c r="J1" s="1564"/>
      <c r="K1" s="1565" t="s">
        <v>373</v>
      </c>
      <c r="L1" s="1565"/>
      <c r="M1" s="1565"/>
      <c r="N1" s="1566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67" t="s">
        <v>120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0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1"/>
      <c r="C2" s="1571"/>
      <c r="D2" s="1571"/>
      <c r="E2" s="1571"/>
      <c r="F2" s="1571"/>
      <c r="G2" s="1571"/>
      <c r="H2" s="1571"/>
      <c r="I2" s="1571"/>
      <c r="J2" s="1572"/>
    </row>
    <row r="3" spans="1:10" ht="15.5">
      <c r="A3" s="1579" t="s">
        <v>38</v>
      </c>
      <c r="B3" s="1559"/>
      <c r="C3" s="1559"/>
      <c r="D3" s="1559"/>
      <c r="E3" s="1559"/>
      <c r="F3" s="1559"/>
      <c r="G3" s="1559"/>
      <c r="H3" s="1559"/>
      <c r="I3" s="78"/>
      <c r="J3" s="306">
        <f>TA413_PBNTL!M1</f>
        <v>46247</v>
      </c>
    </row>
    <row r="4" spans="1:10">
      <c r="A4" s="1573" t="s">
        <v>20</v>
      </c>
      <c r="B4" s="1575" t="s">
        <v>21</v>
      </c>
      <c r="C4" s="1576"/>
      <c r="D4" s="1577" t="s">
        <v>978</v>
      </c>
      <c r="E4" s="1577" t="s">
        <v>22</v>
      </c>
      <c r="F4" s="1577" t="s">
        <v>39</v>
      </c>
      <c r="G4" s="1577" t="s">
        <v>23</v>
      </c>
      <c r="H4" s="1577" t="s">
        <v>80</v>
      </c>
      <c r="I4" s="1577" t="s">
        <v>249</v>
      </c>
      <c r="J4" s="1580" t="s">
        <v>1</v>
      </c>
    </row>
    <row r="5" spans="1:10" ht="21.75" customHeight="1">
      <c r="A5" s="1574"/>
      <c r="B5" s="12" t="s">
        <v>24</v>
      </c>
      <c r="C5" s="12" t="s">
        <v>25</v>
      </c>
      <c r="D5" s="1578"/>
      <c r="E5" s="1578"/>
      <c r="F5" s="1578"/>
      <c r="G5" s="1578"/>
      <c r="H5" s="1578"/>
      <c r="I5" s="1578"/>
      <c r="J5" s="1581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8" t="s">
        <v>120</v>
      </c>
      <c r="B1" s="1589"/>
      <c r="C1" s="1589"/>
      <c r="D1" s="1589"/>
      <c r="E1" s="1589"/>
      <c r="F1" s="1589"/>
      <c r="G1" s="1590"/>
    </row>
    <row r="2" spans="1:7" ht="15.5">
      <c r="A2" s="157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9"/>
      <c r="C2" s="1559"/>
      <c r="D2" s="1559"/>
      <c r="E2" s="1559"/>
      <c r="F2" s="1559"/>
      <c r="G2" s="1591"/>
    </row>
    <row r="3" spans="1:7" ht="15.5">
      <c r="A3" s="1582" t="s">
        <v>40</v>
      </c>
      <c r="B3" s="1583"/>
      <c r="C3" s="1583"/>
      <c r="D3" s="1583"/>
      <c r="E3" s="1583"/>
      <c r="F3" s="1584"/>
      <c r="G3" s="79">
        <f>TA413_PBNTL!M1</f>
        <v>46247</v>
      </c>
    </row>
    <row r="4" spans="1:7" ht="15" customHeight="1">
      <c r="A4" s="1592" t="s">
        <v>20</v>
      </c>
      <c r="B4" s="1575" t="s">
        <v>21</v>
      </c>
      <c r="C4" s="1576"/>
      <c r="D4" s="1593" t="s">
        <v>39</v>
      </c>
      <c r="E4" s="1577" t="s">
        <v>23</v>
      </c>
      <c r="F4" s="1593" t="s">
        <v>248</v>
      </c>
      <c r="G4" s="1580" t="s">
        <v>1</v>
      </c>
    </row>
    <row r="5" spans="1:7">
      <c r="A5" s="1592"/>
      <c r="B5" s="12" t="s">
        <v>24</v>
      </c>
      <c r="C5" s="12" t="s">
        <v>25</v>
      </c>
      <c r="D5" s="1593"/>
      <c r="E5" s="1578"/>
      <c r="F5" s="1593"/>
      <c r="G5" s="1581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85" t="s">
        <v>81</v>
      </c>
      <c r="B57" s="1586"/>
      <c r="C57" s="1587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95" t="str">
        <f>Foundation!A1</f>
        <v>KEC International Limited</v>
      </c>
      <c r="B1" s="1595"/>
      <c r="C1" s="1595"/>
      <c r="D1" s="1595"/>
      <c r="E1" s="1595"/>
      <c r="F1" s="1595"/>
      <c r="G1" s="1595"/>
      <c r="H1" s="1595"/>
      <c r="I1" s="1595"/>
      <c r="J1" s="1595"/>
      <c r="K1" s="1595"/>
    </row>
    <row r="2" spans="1:11" ht="15.5">
      <c r="A2" s="1596" t="str">
        <f>Foundation!A2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</row>
    <row r="3" spans="1:11" ht="15.5">
      <c r="A3" s="1594" t="s">
        <v>105</v>
      </c>
      <c r="B3" s="1594"/>
      <c r="C3" s="1594"/>
      <c r="D3" s="1594"/>
      <c r="E3" s="1594"/>
      <c r="F3" s="1594"/>
      <c r="G3" s="1594"/>
      <c r="H3" s="1594"/>
      <c r="I3" s="1594"/>
      <c r="J3" s="1597">
        <f>TA413_PBNTL!M1</f>
        <v>46247</v>
      </c>
      <c r="K3" s="1597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1779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1780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1768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1769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1770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1789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96"/>
  <sheetViews>
    <sheetView topLeftCell="A279" zoomScaleNormal="100" workbookViewId="0">
      <selection activeCell="D295" sqref="D295:D296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9" t="str">
        <f>OPGW!B2</f>
        <v>KEC International Limited</v>
      </c>
      <c r="C1" s="1599"/>
      <c r="D1" s="1599"/>
      <c r="E1" s="1599"/>
      <c r="F1" s="1599"/>
      <c r="G1" s="1599"/>
      <c r="H1" s="1599"/>
      <c r="I1" s="1599"/>
      <c r="J1" s="1599"/>
      <c r="K1" s="1599"/>
    </row>
    <row r="2" spans="2:11">
      <c r="B2" s="1599" t="str">
        <f>OPGW!B3</f>
        <v xml:space="preserve"> TA413 : 765 KV D/C Bikaner III - Neemrana II TL02</v>
      </c>
      <c r="C2" s="1599"/>
      <c r="D2" s="1599"/>
      <c r="E2" s="1599"/>
      <c r="F2" s="1599"/>
      <c r="G2" s="1599"/>
      <c r="H2" s="1599"/>
      <c r="I2" s="1599"/>
      <c r="J2" s="1599"/>
      <c r="K2" s="1599"/>
    </row>
    <row r="3" spans="2:11" ht="15.5">
      <c r="B3" s="1598" t="s">
        <v>93</v>
      </c>
      <c r="C3" s="1598"/>
      <c r="D3" s="1598"/>
      <c r="E3" s="1598"/>
      <c r="F3" s="1598"/>
      <c r="G3" s="1598"/>
      <c r="H3" s="1598"/>
      <c r="I3" s="1598"/>
      <c r="J3" s="1147">
        <f>TA413_PBNTL!M1</f>
        <v>46247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1761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1761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1780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  <row r="290" spans="2:10">
      <c r="B290" s="10">
        <v>286</v>
      </c>
      <c r="C290" s="10">
        <v>2</v>
      </c>
      <c r="D290" s="660" t="s">
        <v>1241</v>
      </c>
      <c r="E290" s="61" t="str">
        <f>VLOOKUP(D290,Erection!$C$5:$D$753,2,0)</f>
        <v>DA+3</v>
      </c>
      <c r="F290" s="110">
        <v>46244</v>
      </c>
      <c r="G290" s="110">
        <v>46244</v>
      </c>
      <c r="H290" s="61" t="s">
        <v>1681</v>
      </c>
      <c r="I290" s="59"/>
      <c r="J290" s="10" t="s">
        <v>962</v>
      </c>
    </row>
    <row r="291" spans="2:10">
      <c r="B291" s="10">
        <v>287</v>
      </c>
      <c r="C291" s="10">
        <v>3</v>
      </c>
      <c r="D291" s="660" t="s">
        <v>1243</v>
      </c>
      <c r="E291" s="61" t="str">
        <f>VLOOKUP(D291,Erection!$C$5:$D$753,2,0)</f>
        <v>DA+0</v>
      </c>
      <c r="F291" s="110">
        <v>46236</v>
      </c>
      <c r="G291" s="110">
        <v>46236</v>
      </c>
      <c r="H291" s="61" t="s">
        <v>1681</v>
      </c>
      <c r="I291" s="59"/>
      <c r="J291" s="10" t="s">
        <v>962</v>
      </c>
    </row>
    <row r="292" spans="2:10">
      <c r="B292" s="10">
        <v>288</v>
      </c>
      <c r="C292" s="10">
        <v>4</v>
      </c>
      <c r="D292" s="660" t="s">
        <v>1242</v>
      </c>
      <c r="E292" s="61" t="str">
        <f>VLOOKUP(D292,Erection!$C$5:$D$753,2,0)</f>
        <v>DA+0</v>
      </c>
      <c r="F292" s="110">
        <v>46242</v>
      </c>
      <c r="G292" s="110">
        <v>46242</v>
      </c>
      <c r="H292" s="61" t="s">
        <v>1681</v>
      </c>
      <c r="I292" s="59"/>
      <c r="J292" s="10" t="s">
        <v>962</v>
      </c>
    </row>
    <row r="293" spans="2:10">
      <c r="B293" s="10">
        <v>289</v>
      </c>
      <c r="C293" s="10">
        <v>5</v>
      </c>
      <c r="D293" s="660" t="s">
        <v>644</v>
      </c>
      <c r="E293" s="61" t="str">
        <f>VLOOKUP(D293,Erection!$C$5:$D$753,2,0)</f>
        <v>DA-1.5</v>
      </c>
      <c r="F293" s="110">
        <v>46245</v>
      </c>
      <c r="G293" s="110">
        <v>46245</v>
      </c>
      <c r="H293" s="61" t="s">
        <v>1681</v>
      </c>
      <c r="I293" s="59"/>
      <c r="J293" s="10" t="s">
        <v>962</v>
      </c>
    </row>
    <row r="294" spans="2:10">
      <c r="B294" s="10">
        <v>290</v>
      </c>
      <c r="C294" s="10">
        <v>6</v>
      </c>
      <c r="D294" s="660" t="s">
        <v>1238</v>
      </c>
      <c r="E294" s="61" t="str">
        <f>VLOOKUP(D294,Erection!$C$5:$D$753,2,0)</f>
        <v>DA+3</v>
      </c>
      <c r="F294" s="110">
        <v>46235</v>
      </c>
      <c r="G294" s="110">
        <v>46235</v>
      </c>
      <c r="H294" s="61" t="s">
        <v>1681</v>
      </c>
      <c r="I294" s="59"/>
      <c r="J294" s="10" t="s">
        <v>962</v>
      </c>
    </row>
    <row r="295" spans="2:10">
      <c r="B295" s="10">
        <v>291</v>
      </c>
      <c r="C295" s="10">
        <v>7</v>
      </c>
      <c r="D295" s="660" t="s">
        <v>643</v>
      </c>
      <c r="E295" s="61" t="str">
        <f>VLOOKUP(D295,Erection!$C$5:$D$753,2,0)</f>
        <v>DA+6</v>
      </c>
      <c r="F295" s="110">
        <v>46246</v>
      </c>
      <c r="G295" s="110">
        <v>46246</v>
      </c>
      <c r="H295" s="10" t="s">
        <v>1681</v>
      </c>
      <c r="I295" s="59"/>
      <c r="J295" s="10" t="s">
        <v>962</v>
      </c>
    </row>
    <row r="296" spans="2:10">
      <c r="B296" s="10">
        <v>292</v>
      </c>
      <c r="C296" s="10">
        <v>8</v>
      </c>
      <c r="D296" s="660" t="s">
        <v>645</v>
      </c>
      <c r="E296" s="61" t="str">
        <f>VLOOKUP(D296,Erection!$C$5:$D$753,2,0)</f>
        <v>DA+0</v>
      </c>
      <c r="F296" s="110">
        <v>46247</v>
      </c>
      <c r="G296" s="110">
        <v>46247</v>
      </c>
      <c r="H296" s="61" t="s">
        <v>1681</v>
      </c>
      <c r="I296" s="59"/>
      <c r="J296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730"/>
    <cfRule type="duplicateValues" dxfId="183" priority="4731"/>
    <cfRule type="duplicateValues" dxfId="182" priority="4732"/>
    <cfRule type="duplicateValues" dxfId="181" priority="4733"/>
    <cfRule type="duplicateValues" dxfId="180" priority="4734"/>
    <cfRule type="duplicateValues" dxfId="179" priority="4735"/>
    <cfRule type="duplicateValues" dxfId="178" priority="4736"/>
    <cfRule type="expression" dxfId="177" priority="4737" stopIfTrue="1">
      <formula>AND(COUNTIF($D$74:$D$75, D200)+COUNTIF($D$1:$D$4, D200)+COUNTIF($D$76:$D$64888, D200)&gt;1,NOT(ISBLANK(D200)))</formula>
    </cfRule>
    <cfRule type="expression" dxfId="176" priority="4738" stopIfTrue="1">
      <formula>AND(COUNTIF($D$10:$D$10, D200)+COUNTIF($D$1:$D$4, D200)+COUNTIF($D$11:$D$75, D200)+COUNTIF($D$76:$D$64888, D200)&gt;1,NOT(ISBLANK(D200)))</formula>
    </cfRule>
    <cfRule type="expression" dxfId="175" priority="4739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9E6-4E67-4467-B617-A93DAA9B6001}">
  <dimension ref="A1:M312"/>
  <sheetViews>
    <sheetView zoomScaleNormal="100" workbookViewId="0">
      <pane ySplit="5" topLeftCell="A292" activePane="bottomLeft" state="frozen"/>
      <selection pane="bottomLeft" activeCell="I298" sqref="I29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600" t="s">
        <v>1762</v>
      </c>
      <c r="B1" s="1600"/>
      <c r="C1" s="1600"/>
      <c r="D1" s="1600"/>
      <c r="E1" s="1600"/>
      <c r="F1" s="1600"/>
      <c r="G1" s="1600"/>
      <c r="H1" s="1600"/>
      <c r="I1" s="1600"/>
      <c r="J1" s="1600"/>
      <c r="K1" s="1600"/>
      <c r="L1" s="1600"/>
    </row>
    <row r="2" spans="1:13" s="1204" customFormat="1" ht="15.5">
      <c r="A2" s="1600" t="s">
        <v>1745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204">
        <f>I3-J3</f>
        <v>4</v>
      </c>
    </row>
    <row r="3" spans="1:13">
      <c r="D3" s="1344" t="s">
        <v>1752</v>
      </c>
      <c r="F3" s="128">
        <f t="shared" ref="F3:H3" si="0">306-F4</f>
        <v>0</v>
      </c>
      <c r="G3" s="128">
        <f t="shared" si="0"/>
        <v>1</v>
      </c>
      <c r="H3" s="128">
        <f t="shared" si="0"/>
        <v>2</v>
      </c>
      <c r="I3" s="128">
        <f>303-I4</f>
        <v>11</v>
      </c>
      <c r="J3" s="128">
        <f>303-J4</f>
        <v>7</v>
      </c>
      <c r="K3" s="128">
        <f>302-K4</f>
        <v>36</v>
      </c>
    </row>
    <row r="4" spans="1:13">
      <c r="A4" s="1601" t="s">
        <v>91</v>
      </c>
      <c r="B4" s="1205" t="s">
        <v>652</v>
      </c>
      <c r="C4" s="1205" t="s">
        <v>651</v>
      </c>
      <c r="D4" s="1205" t="s">
        <v>484</v>
      </c>
      <c r="E4" s="1602" t="s">
        <v>1746</v>
      </c>
      <c r="F4" s="1205">
        <f>COUNTIFS(F6:F312,F165)</f>
        <v>306</v>
      </c>
      <c r="G4" s="1205">
        <f t="shared" ref="G4:H4" si="1">COUNTIFS(G6:G312,G165)</f>
        <v>305</v>
      </c>
      <c r="H4" s="1205">
        <f t="shared" si="1"/>
        <v>304</v>
      </c>
      <c r="I4" s="1205">
        <f>COUNTIFS(I6:I312,"done")</f>
        <v>292</v>
      </c>
      <c r="J4" s="1205">
        <f>COUNTIFS(J6:J312,"done")</f>
        <v>296</v>
      </c>
      <c r="K4" s="1205">
        <f>COUNTIFS(K6:K312,"done")</f>
        <v>266</v>
      </c>
      <c r="L4" s="1205" t="s">
        <v>1</v>
      </c>
    </row>
    <row r="5" spans="1:13" ht="29">
      <c r="A5" s="1601"/>
      <c r="B5" s="1205" t="s">
        <v>520</v>
      </c>
      <c r="C5" s="1205" t="s">
        <v>521</v>
      </c>
      <c r="D5" s="1205" t="s">
        <v>485</v>
      </c>
      <c r="E5" s="1603"/>
      <c r="F5" s="1206" t="s">
        <v>99</v>
      </c>
      <c r="G5" s="1206" t="s">
        <v>34</v>
      </c>
      <c r="H5" s="1206" t="s">
        <v>1747</v>
      </c>
      <c r="I5" s="1206" t="s">
        <v>1748</v>
      </c>
      <c r="J5" s="1206" t="s">
        <v>1749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1750</v>
      </c>
      <c r="J7" s="1209" t="s">
        <v>1750</v>
      </c>
      <c r="K7" s="1209" t="s">
        <v>1750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1750</v>
      </c>
      <c r="J8" s="1209" t="s">
        <v>1750</v>
      </c>
      <c r="K8" s="1209" t="s">
        <v>1750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1750</v>
      </c>
      <c r="J9" s="1209" t="s">
        <v>1750</v>
      </c>
      <c r="K9" s="1209" t="s">
        <v>1750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1750</v>
      </c>
      <c r="J10" s="1209" t="s">
        <v>1750</v>
      </c>
      <c r="K10" s="1209" t="s">
        <v>1750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1750</v>
      </c>
      <c r="J11" s="1209" t="s">
        <v>1750</v>
      </c>
      <c r="K11" s="1209" t="s">
        <v>1750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1750</v>
      </c>
      <c r="J12" s="1209" t="s">
        <v>1750</v>
      </c>
      <c r="K12" s="1209" t="s">
        <v>1750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1750</v>
      </c>
      <c r="J13" s="1209" t="s">
        <v>1750</v>
      </c>
      <c r="K13" s="1209" t="s">
        <v>1750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1750</v>
      </c>
      <c r="J14" s="1209" t="s">
        <v>1750</v>
      </c>
      <c r="K14" s="1209" t="s">
        <v>1750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1750</v>
      </c>
      <c r="J15" s="1209" t="s">
        <v>1750</v>
      </c>
      <c r="K15" s="1209" t="s">
        <v>1750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1750</v>
      </c>
      <c r="J16" s="1209" t="s">
        <v>1750</v>
      </c>
      <c r="K16" s="1209" t="s">
        <v>1750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1750</v>
      </c>
      <c r="J17" s="1209" t="s">
        <v>1750</v>
      </c>
      <c r="K17" s="1209" t="s">
        <v>1750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1750</v>
      </c>
      <c r="J18" s="1209" t="s">
        <v>1750</v>
      </c>
      <c r="K18" s="1209" t="s">
        <v>1750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1750</v>
      </c>
      <c r="J19" s="1209" t="s">
        <v>1750</v>
      </c>
      <c r="K19" s="1209" t="s">
        <v>1750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1750</v>
      </c>
      <c r="J20" s="1209" t="s">
        <v>1750</v>
      </c>
      <c r="K20" s="1209" t="s">
        <v>1750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1750</v>
      </c>
      <c r="J21" s="1209" t="s">
        <v>1750</v>
      </c>
      <c r="K21" s="1209" t="s">
        <v>1750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1750</v>
      </c>
      <c r="J22" s="1209" t="s">
        <v>1750</v>
      </c>
      <c r="K22" s="1209" t="s">
        <v>1750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1750</v>
      </c>
      <c r="J23" s="1209" t="s">
        <v>1750</v>
      </c>
      <c r="K23" s="1209" t="s">
        <v>1750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1750</v>
      </c>
      <c r="J24" s="1209" t="s">
        <v>1750</v>
      </c>
      <c r="K24" s="1209" t="s">
        <v>1750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1750</v>
      </c>
      <c r="J25" s="1209" t="s">
        <v>1750</v>
      </c>
      <c r="K25" s="1209" t="s">
        <v>1750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1750</v>
      </c>
      <c r="J26" s="1209" t="s">
        <v>1750</v>
      </c>
      <c r="K26" s="1209" t="s">
        <v>1750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1750</v>
      </c>
      <c r="J27" s="1209" t="s">
        <v>1750</v>
      </c>
      <c r="K27" s="1209" t="s">
        <v>1750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1750</v>
      </c>
      <c r="J28" s="1209" t="s">
        <v>1750</v>
      </c>
      <c r="K28" s="1209" t="s">
        <v>1750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1750</v>
      </c>
      <c r="J29" s="1209" t="s">
        <v>1750</v>
      </c>
      <c r="K29" s="1209" t="s">
        <v>1750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1750</v>
      </c>
      <c r="J30" s="1209" t="s">
        <v>1750</v>
      </c>
      <c r="K30" s="1209" t="s">
        <v>1750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1750</v>
      </c>
      <c r="J31" s="1209" t="s">
        <v>1750</v>
      </c>
      <c r="K31" s="1209" t="s">
        <v>1750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1750</v>
      </c>
      <c r="J32" s="1209" t="s">
        <v>1750</v>
      </c>
      <c r="K32" s="1209" t="s">
        <v>1750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1750</v>
      </c>
      <c r="J33" s="1209" t="s">
        <v>1750</v>
      </c>
      <c r="K33" s="1209" t="s">
        <v>1750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1750</v>
      </c>
      <c r="J34" s="1209" t="s">
        <v>1750</v>
      </c>
      <c r="K34" s="1209" t="s">
        <v>1750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1750</v>
      </c>
      <c r="J35" s="1209" t="s">
        <v>1750</v>
      </c>
      <c r="K35" s="1209" t="s">
        <v>1750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1750</v>
      </c>
      <c r="J36" s="1209" t="s">
        <v>1750</v>
      </c>
      <c r="K36" s="1209" t="s">
        <v>1750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1750</v>
      </c>
      <c r="J37" s="1209" t="s">
        <v>1750</v>
      </c>
      <c r="K37" s="1209" t="s">
        <v>1750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1750</v>
      </c>
      <c r="J38" s="1209" t="s">
        <v>1750</v>
      </c>
      <c r="K38" s="1209" t="s">
        <v>1750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1750</v>
      </c>
      <c r="J39" s="1209" t="s">
        <v>1750</v>
      </c>
      <c r="K39" s="1209" t="s">
        <v>1750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1750</v>
      </c>
      <c r="J40" s="1209" t="s">
        <v>1750</v>
      </c>
      <c r="K40" s="1209" t="s">
        <v>1750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1750</v>
      </c>
      <c r="J41" s="1209" t="s">
        <v>1750</v>
      </c>
      <c r="K41" s="1209" t="s">
        <v>1750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1750</v>
      </c>
      <c r="J42" s="1209" t="s">
        <v>1750</v>
      </c>
      <c r="K42" s="1209" t="s">
        <v>1750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1750</v>
      </c>
      <c r="J43" s="1209" t="s">
        <v>1750</v>
      </c>
      <c r="K43" s="1209" t="s">
        <v>1750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1750</v>
      </c>
      <c r="J44" s="1209" t="s">
        <v>1750</v>
      </c>
      <c r="K44" s="1209" t="s">
        <v>1750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1750</v>
      </c>
      <c r="J45" s="1209" t="s">
        <v>1750</v>
      </c>
      <c r="K45" s="1209" t="s">
        <v>1750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1750</v>
      </c>
      <c r="J46" s="1209" t="s">
        <v>1750</v>
      </c>
      <c r="K46" s="1209" t="s">
        <v>1750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1750</v>
      </c>
      <c r="J47" s="1209" t="s">
        <v>1750</v>
      </c>
      <c r="K47" s="1209" t="s">
        <v>1750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1750</v>
      </c>
      <c r="J48" s="1209" t="s">
        <v>1750</v>
      </c>
      <c r="K48" s="1209" t="s">
        <v>1750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1750</v>
      </c>
      <c r="J49" s="1209" t="s">
        <v>1750</v>
      </c>
      <c r="K49" s="1209" t="s">
        <v>1750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1750</v>
      </c>
      <c r="J50" s="1209" t="s">
        <v>1750</v>
      </c>
      <c r="K50" s="1209" t="s">
        <v>1750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1750</v>
      </c>
      <c r="J51" s="1209" t="s">
        <v>1750</v>
      </c>
      <c r="K51" s="1209" t="s">
        <v>1750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1750</v>
      </c>
      <c r="J52" s="1209" t="s">
        <v>1750</v>
      </c>
      <c r="K52" s="1209" t="s">
        <v>1750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1750</v>
      </c>
      <c r="J53" s="1209" t="s">
        <v>1750</v>
      </c>
      <c r="K53" s="1209" t="s">
        <v>1750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1750</v>
      </c>
      <c r="J54" s="1209" t="s">
        <v>1750</v>
      </c>
      <c r="K54" s="1209" t="s">
        <v>1750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1750</v>
      </c>
      <c r="J55" s="1209" t="s">
        <v>1750</v>
      </c>
      <c r="K55" s="1209" t="s">
        <v>1750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1750</v>
      </c>
      <c r="J56" s="1209" t="s">
        <v>1750</v>
      </c>
      <c r="K56" s="1209" t="s">
        <v>1750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1750</v>
      </c>
      <c r="J57" s="1209" t="s">
        <v>1750</v>
      </c>
      <c r="K57" s="1209" t="s">
        <v>1750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1750</v>
      </c>
      <c r="J58" s="1209" t="s">
        <v>1750</v>
      </c>
      <c r="K58" s="1209" t="s">
        <v>1750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1750</v>
      </c>
      <c r="J59" s="1209" t="s">
        <v>1750</v>
      </c>
      <c r="K59" s="1209" t="s">
        <v>1750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1750</v>
      </c>
      <c r="J60" s="1209" t="s">
        <v>1750</v>
      </c>
      <c r="K60" s="1209" t="s">
        <v>1750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1750</v>
      </c>
      <c r="J61" s="1209" t="s">
        <v>1750</v>
      </c>
      <c r="K61" s="1209" t="s">
        <v>1750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1750</v>
      </c>
      <c r="J62" s="1209" t="s">
        <v>1750</v>
      </c>
      <c r="K62" s="1209" t="s">
        <v>1750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1750</v>
      </c>
      <c r="J63" s="1209" t="s">
        <v>1750</v>
      </c>
      <c r="K63" s="1209" t="s">
        <v>1750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1750</v>
      </c>
      <c r="J64" s="1209" t="s">
        <v>1750</v>
      </c>
      <c r="K64" s="1209" t="s">
        <v>1750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1750</v>
      </c>
      <c r="J65" s="1209" t="s">
        <v>1750</v>
      </c>
      <c r="K65" s="1209" t="s">
        <v>1750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1750</v>
      </c>
      <c r="J66" s="1209" t="s">
        <v>1750</v>
      </c>
      <c r="K66" s="1209" t="s">
        <v>1750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1750</v>
      </c>
      <c r="J67" s="1209" t="s">
        <v>1750</v>
      </c>
      <c r="K67" s="1209" t="s">
        <v>1750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1750</v>
      </c>
      <c r="J68" s="1209" t="s">
        <v>1750</v>
      </c>
      <c r="K68" s="1209" t="s">
        <v>1750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1750</v>
      </c>
      <c r="J69" s="1209" t="s">
        <v>1750</v>
      </c>
      <c r="K69" s="1209" t="s">
        <v>1750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1750</v>
      </c>
      <c r="J70" s="1209" t="s">
        <v>1750</v>
      </c>
      <c r="K70" s="1209" t="s">
        <v>1750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1750</v>
      </c>
      <c r="J71" s="1209" t="s">
        <v>1750</v>
      </c>
      <c r="K71" s="1209" t="s">
        <v>1750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1750</v>
      </c>
      <c r="J72" s="1209" t="s">
        <v>1750</v>
      </c>
      <c r="K72" s="1209" t="s">
        <v>1750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1750</v>
      </c>
      <c r="J73" s="1209" t="s">
        <v>1750</v>
      </c>
      <c r="K73" s="1209" t="s">
        <v>1750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1750</v>
      </c>
      <c r="J74" s="1209" t="s">
        <v>1750</v>
      </c>
      <c r="K74" s="1209" t="s">
        <v>1750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1750</v>
      </c>
      <c r="J75" s="1209" t="s">
        <v>1750</v>
      </c>
      <c r="K75" s="1209" t="s">
        <v>1750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1750</v>
      </c>
      <c r="J76" s="1209" t="s">
        <v>1750</v>
      </c>
      <c r="K76" s="1209" t="s">
        <v>1750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1750</v>
      </c>
      <c r="J77" s="1209" t="s">
        <v>1750</v>
      </c>
      <c r="K77" s="1209" t="s">
        <v>1750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1750</v>
      </c>
      <c r="J78" s="1209" t="s">
        <v>1750</v>
      </c>
      <c r="K78" s="1209" t="s">
        <v>1750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1750</v>
      </c>
      <c r="J79" s="1209" t="s">
        <v>1750</v>
      </c>
      <c r="K79" s="1209" t="s">
        <v>1750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1750</v>
      </c>
      <c r="J80" s="1209" t="s">
        <v>1750</v>
      </c>
      <c r="K80" s="1209" t="s">
        <v>1750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1750</v>
      </c>
      <c r="J81" s="1209" t="s">
        <v>1750</v>
      </c>
      <c r="K81" s="1209" t="s">
        <v>1750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1750</v>
      </c>
      <c r="J82" s="1209" t="s">
        <v>1750</v>
      </c>
      <c r="K82" s="1209" t="s">
        <v>1750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1750</v>
      </c>
      <c r="J83" s="1209" t="s">
        <v>1750</v>
      </c>
      <c r="K83" s="1209" t="s">
        <v>1750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1750</v>
      </c>
      <c r="J84" s="1209" t="s">
        <v>1750</v>
      </c>
      <c r="K84" s="1209" t="s">
        <v>1750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1750</v>
      </c>
      <c r="J85" s="1209" t="s">
        <v>1750</v>
      </c>
      <c r="K85" s="1209" t="s">
        <v>1750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1750</v>
      </c>
      <c r="J86" s="1209" t="s">
        <v>1750</v>
      </c>
      <c r="K86" s="1209" t="s">
        <v>1750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1750</v>
      </c>
      <c r="J87" s="1209" t="s">
        <v>1750</v>
      </c>
      <c r="K87" s="1209" t="s">
        <v>1750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1750</v>
      </c>
      <c r="J88" s="1209" t="s">
        <v>1750</v>
      </c>
      <c r="K88" s="1209" t="s">
        <v>1750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1750</v>
      </c>
      <c r="J89" s="1209" t="s">
        <v>1750</v>
      </c>
      <c r="K89" s="1209" t="s">
        <v>1750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1750</v>
      </c>
      <c r="J90" s="1209" t="s">
        <v>1750</v>
      </c>
      <c r="K90" s="1209" t="s">
        <v>1750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1750</v>
      </c>
      <c r="J91" s="1209" t="s">
        <v>1750</v>
      </c>
      <c r="K91" s="1209" t="s">
        <v>1750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1750</v>
      </c>
      <c r="J92" s="1209" t="s">
        <v>1750</v>
      </c>
      <c r="K92" s="1209" t="s">
        <v>1750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1750</v>
      </c>
      <c r="J93" s="1209" t="s">
        <v>1750</v>
      </c>
      <c r="K93" s="1209" t="s">
        <v>1750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1750</v>
      </c>
      <c r="J94" s="1209" t="s">
        <v>1750</v>
      </c>
      <c r="K94" s="1209" t="s">
        <v>1750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1750</v>
      </c>
      <c r="J95" s="1209" t="s">
        <v>1750</v>
      </c>
      <c r="K95" s="1209" t="s">
        <v>1750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1750</v>
      </c>
      <c r="J96" s="1209" t="s">
        <v>1750</v>
      </c>
      <c r="K96" s="1209" t="s">
        <v>1750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1750</v>
      </c>
      <c r="J97" s="1209" t="s">
        <v>1750</v>
      </c>
      <c r="K97" s="1209" t="s">
        <v>1750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1750</v>
      </c>
      <c r="J98" s="1209" t="s">
        <v>1750</v>
      </c>
      <c r="K98" s="1209" t="s">
        <v>1750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1750</v>
      </c>
      <c r="J99" s="1209" t="s">
        <v>1750</v>
      </c>
      <c r="K99" s="1209" t="s">
        <v>1750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1750</v>
      </c>
      <c r="J100" s="1209" t="s">
        <v>1750</v>
      </c>
      <c r="K100" s="1209" t="s">
        <v>1750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1750</v>
      </c>
      <c r="J101" s="1209" t="s">
        <v>1750</v>
      </c>
      <c r="K101" s="1209" t="s">
        <v>1750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1750</v>
      </c>
      <c r="J102" s="1209" t="s">
        <v>1750</v>
      </c>
      <c r="K102" s="1209" t="s">
        <v>1750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1750</v>
      </c>
      <c r="J103" s="1209" t="s">
        <v>1750</v>
      </c>
      <c r="K103" s="1209" t="s">
        <v>1750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1750</v>
      </c>
      <c r="J104" s="1209" t="s">
        <v>1750</v>
      </c>
      <c r="K104" s="1209" t="s">
        <v>1750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1750</v>
      </c>
      <c r="J105" s="1209" t="s">
        <v>1750</v>
      </c>
      <c r="K105" s="1209" t="s">
        <v>1750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1750</v>
      </c>
      <c r="J106" s="1209" t="s">
        <v>1750</v>
      </c>
      <c r="K106" s="1209" t="s">
        <v>1750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1750</v>
      </c>
      <c r="J107" s="1209" t="s">
        <v>1750</v>
      </c>
      <c r="K107" s="1209" t="s">
        <v>1750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1750</v>
      </c>
      <c r="J108" s="1213" t="s">
        <v>1750</v>
      </c>
      <c r="K108" s="1209" t="s">
        <v>1750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1750</v>
      </c>
      <c r="J109" s="1209" t="s">
        <v>1750</v>
      </c>
      <c r="K109" s="1209" t="s">
        <v>1750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1750</v>
      </c>
      <c r="J110" s="1209" t="s">
        <v>1750</v>
      </c>
      <c r="K110" s="1209" t="s">
        <v>1750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1750</v>
      </c>
      <c r="J111" s="1209" t="s">
        <v>1750</v>
      </c>
      <c r="K111" s="1209" t="s">
        <v>1750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1750</v>
      </c>
      <c r="J112" s="1209" t="s">
        <v>1750</v>
      </c>
      <c r="K112" s="1209" t="s">
        <v>1750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1750</v>
      </c>
      <c r="J113" s="1209" t="s">
        <v>1750</v>
      </c>
      <c r="K113" s="1209" t="s">
        <v>1750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1750</v>
      </c>
      <c r="J114" s="1209" t="s">
        <v>1750</v>
      </c>
      <c r="K114" s="1209" t="s">
        <v>1750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1750</v>
      </c>
      <c r="J115" s="1209" t="s">
        <v>1750</v>
      </c>
      <c r="K115" s="1209" t="s">
        <v>1750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1750</v>
      </c>
      <c r="J116" s="1209" t="s">
        <v>1750</v>
      </c>
      <c r="K116" s="1209" t="s">
        <v>1750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1750</v>
      </c>
      <c r="J117" s="1213" t="s">
        <v>1750</v>
      </c>
      <c r="K117" s="1209" t="s">
        <v>1750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1750</v>
      </c>
      <c r="J118" s="1209" t="s">
        <v>1750</v>
      </c>
      <c r="K118" s="1209" t="s">
        <v>1750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1750</v>
      </c>
      <c r="J119" s="1209" t="s">
        <v>1750</v>
      </c>
      <c r="K119" s="1209" t="s">
        <v>311</v>
      </c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1750</v>
      </c>
      <c r="J120" s="1213" t="s">
        <v>1750</v>
      </c>
      <c r="K120" s="1209" t="s">
        <v>311</v>
      </c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1750</v>
      </c>
      <c r="J121" s="1209" t="s">
        <v>1750</v>
      </c>
      <c r="K121" s="1209" t="s">
        <v>1750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1750</v>
      </c>
      <c r="J122" s="1209" t="s">
        <v>1750</v>
      </c>
      <c r="K122" s="1209" t="s">
        <v>1750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1750</v>
      </c>
      <c r="J123" s="1209" t="s">
        <v>1750</v>
      </c>
      <c r="K123" s="1209" t="s">
        <v>1750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1750</v>
      </c>
      <c r="J124" s="1209" t="s">
        <v>1750</v>
      </c>
      <c r="K124" s="1209" t="s">
        <v>1750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1750</v>
      </c>
      <c r="J125" s="1209" t="s">
        <v>1750</v>
      </c>
      <c r="K125" s="1209" t="s">
        <v>1750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1750</v>
      </c>
      <c r="J126" s="1209" t="s">
        <v>1750</v>
      </c>
      <c r="K126" s="1209" t="s">
        <v>1750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1750</v>
      </c>
      <c r="J127" s="1209" t="s">
        <v>1750</v>
      </c>
      <c r="K127" s="1209" t="s">
        <v>1750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1750</v>
      </c>
      <c r="J128" s="1209" t="s">
        <v>1750</v>
      </c>
      <c r="K128" s="1209" t="s">
        <v>1750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1750</v>
      </c>
      <c r="J129" s="1209" t="s">
        <v>1750</v>
      </c>
      <c r="K129" s="1209" t="s">
        <v>1750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1750</v>
      </c>
      <c r="J130" s="1213" t="s">
        <v>1750</v>
      </c>
      <c r="K130" s="1209" t="s">
        <v>1750</v>
      </c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1750</v>
      </c>
      <c r="J131" s="1213" t="s">
        <v>1750</v>
      </c>
      <c r="K131" s="1209" t="s">
        <v>1750</v>
      </c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1750</v>
      </c>
      <c r="J132" s="1213" t="s">
        <v>1750</v>
      </c>
      <c r="K132" s="1209" t="s">
        <v>1750</v>
      </c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1750</v>
      </c>
      <c r="J133" s="1213" t="s">
        <v>1750</v>
      </c>
      <c r="K133" s="1209" t="s">
        <v>1750</v>
      </c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1750</v>
      </c>
      <c r="J134" s="1213" t="s">
        <v>1750</v>
      </c>
      <c r="K134" s="1209" t="s">
        <v>1750</v>
      </c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1750</v>
      </c>
      <c r="J135" s="1213" t="s">
        <v>1750</v>
      </c>
      <c r="K135" s="1209" t="s">
        <v>1750</v>
      </c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1750</v>
      </c>
      <c r="J136" s="1213" t="s">
        <v>1750</v>
      </c>
      <c r="K136" s="1209" t="s">
        <v>1750</v>
      </c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1750</v>
      </c>
      <c r="J137" s="1213" t="s">
        <v>1750</v>
      </c>
      <c r="K137" s="1209" t="s">
        <v>1750</v>
      </c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1750</v>
      </c>
      <c r="J138" s="1213" t="s">
        <v>1750</v>
      </c>
      <c r="K138" s="1209" t="s">
        <v>311</v>
      </c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1750</v>
      </c>
      <c r="J139" s="1213" t="s">
        <v>1750</v>
      </c>
      <c r="K139" s="1209" t="s">
        <v>311</v>
      </c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1750</v>
      </c>
      <c r="J140" s="1213" t="s">
        <v>1750</v>
      </c>
      <c r="K140" s="1209" t="s">
        <v>311</v>
      </c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1750</v>
      </c>
      <c r="J141" s="1213" t="s">
        <v>1750</v>
      </c>
      <c r="K141" s="1209" t="s">
        <v>311</v>
      </c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1750</v>
      </c>
      <c r="J142" s="1213" t="s">
        <v>1750</v>
      </c>
      <c r="K142" s="1209" t="s">
        <v>311</v>
      </c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1750</v>
      </c>
      <c r="J143" s="1209" t="s">
        <v>1750</v>
      </c>
      <c r="K143" s="1209" t="s">
        <v>1750</v>
      </c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1750</v>
      </c>
      <c r="J144" s="1209" t="s">
        <v>1750</v>
      </c>
      <c r="K144" s="1209" t="s">
        <v>1750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1750</v>
      </c>
      <c r="J145" s="1209" t="s">
        <v>1750</v>
      </c>
      <c r="K145" s="1209" t="s">
        <v>1750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1750</v>
      </c>
      <c r="J146" s="1213" t="s">
        <v>1750</v>
      </c>
      <c r="K146" s="1209" t="s">
        <v>1750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1750</v>
      </c>
      <c r="J147" s="1213" t="s">
        <v>1750</v>
      </c>
      <c r="K147" s="1209" t="s">
        <v>1750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1750</v>
      </c>
      <c r="J148" s="1209" t="s">
        <v>1750</v>
      </c>
      <c r="K148" s="1209" t="s">
        <v>1750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1750</v>
      </c>
      <c r="J149" s="1213" t="s">
        <v>1750</v>
      </c>
      <c r="K149" s="1209" t="s">
        <v>1750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1750</v>
      </c>
      <c r="J150" s="1213" t="s">
        <v>1750</v>
      </c>
      <c r="K150" s="1209" t="s">
        <v>1750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1750</v>
      </c>
      <c r="J151" s="1213" t="s">
        <v>1750</v>
      </c>
      <c r="K151" s="1209" t="s">
        <v>1750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1750</v>
      </c>
      <c r="J152" s="1213" t="s">
        <v>1750</v>
      </c>
      <c r="K152" s="1209" t="s">
        <v>1750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1750</v>
      </c>
      <c r="J153" s="1213" t="s">
        <v>1750</v>
      </c>
      <c r="K153" s="1209" t="s">
        <v>1750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1750</v>
      </c>
      <c r="J154" s="1213" t="s">
        <v>1750</v>
      </c>
      <c r="K154" s="1209" t="s">
        <v>1750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1750</v>
      </c>
      <c r="J155" s="1213" t="s">
        <v>1750</v>
      </c>
      <c r="K155" s="1209" t="s">
        <v>1750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1750</v>
      </c>
      <c r="J156" s="1209" t="s">
        <v>1750</v>
      </c>
      <c r="K156" s="1209" t="s">
        <v>1750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1750</v>
      </c>
      <c r="J157" s="1209" t="s">
        <v>1750</v>
      </c>
      <c r="K157" s="1209" t="s">
        <v>1750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1750</v>
      </c>
      <c r="J158" s="1209" t="s">
        <v>1750</v>
      </c>
      <c r="K158" s="1209" t="s">
        <v>1750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1750</v>
      </c>
      <c r="J159" s="1209" t="s">
        <v>1750</v>
      </c>
      <c r="K159" s="1209" t="s">
        <v>1750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1750</v>
      </c>
      <c r="J160" s="1209" t="s">
        <v>1750</v>
      </c>
      <c r="K160" s="1209" t="s">
        <v>1750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1750</v>
      </c>
      <c r="J161" s="1209" t="s">
        <v>1750</v>
      </c>
      <c r="K161" s="1209" t="s">
        <v>1750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1750</v>
      </c>
      <c r="J162" s="1209" t="s">
        <v>1750</v>
      </c>
      <c r="K162" s="1209" t="s">
        <v>1750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1750</v>
      </c>
      <c r="J163" s="1209" t="s">
        <v>1750</v>
      </c>
      <c r="K163" s="1209" t="s">
        <v>1750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1750</v>
      </c>
      <c r="J164" s="1209" t="s">
        <v>1750</v>
      </c>
      <c r="K164" s="1209" t="s">
        <v>1750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1750</v>
      </c>
      <c r="J165" s="1209" t="s">
        <v>1750</v>
      </c>
      <c r="K165" s="1209" t="s">
        <v>1750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1750</v>
      </c>
      <c r="J166" s="1209" t="s">
        <v>1750</v>
      </c>
      <c r="K166" s="1209" t="s">
        <v>1750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1750</v>
      </c>
      <c r="J167" s="1209" t="s">
        <v>1750</v>
      </c>
      <c r="K167" s="1209" t="s">
        <v>1750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1750</v>
      </c>
      <c r="J168" s="1209" t="s">
        <v>1750</v>
      </c>
      <c r="K168" s="1209" t="s">
        <v>1750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1750</v>
      </c>
      <c r="J169" s="1209" t="s">
        <v>1750</v>
      </c>
      <c r="K169" s="1209" t="s">
        <v>1750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1750</v>
      </c>
      <c r="J170" s="1209" t="s">
        <v>1750</v>
      </c>
      <c r="K170" s="1209" t="s">
        <v>1750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1750</v>
      </c>
      <c r="J171" s="1209" t="s">
        <v>1750</v>
      </c>
      <c r="K171" s="1209" t="s">
        <v>1750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1750</v>
      </c>
      <c r="J172" s="1209" t="s">
        <v>1750</v>
      </c>
      <c r="K172" s="1209" t="s">
        <v>1750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1750</v>
      </c>
      <c r="J173" s="1209" t="s">
        <v>1750</v>
      </c>
      <c r="K173" s="1209" t="s">
        <v>1750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1750</v>
      </c>
      <c r="J174" s="1209" t="s">
        <v>1750</v>
      </c>
      <c r="K174" s="1209" t="s">
        <v>1750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1750</v>
      </c>
      <c r="J175" s="1209" t="s">
        <v>1750</v>
      </c>
      <c r="K175" s="1209" t="s">
        <v>1750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1750</v>
      </c>
      <c r="J176" s="1209" t="s">
        <v>1750</v>
      </c>
      <c r="K176" s="1209" t="s">
        <v>1750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1750</v>
      </c>
      <c r="J177" s="1209" t="s">
        <v>1750</v>
      </c>
      <c r="K177" s="1209" t="s">
        <v>1750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1750</v>
      </c>
      <c r="J178" s="1209" t="s">
        <v>1750</v>
      </c>
      <c r="K178" s="1209" t="s">
        <v>1750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1750</v>
      </c>
      <c r="J179" s="1209" t="s">
        <v>1750</v>
      </c>
      <c r="K179" s="1209" t="s">
        <v>1750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1750</v>
      </c>
      <c r="J180" s="1209" t="s">
        <v>1750</v>
      </c>
      <c r="K180" s="1209" t="s">
        <v>1750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1750</v>
      </c>
      <c r="J181" s="1209" t="s">
        <v>1750</v>
      </c>
      <c r="K181" s="1209" t="s">
        <v>1750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1750</v>
      </c>
      <c r="J182" s="1209" t="s">
        <v>1750</v>
      </c>
      <c r="K182" s="1209" t="s">
        <v>1750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1750</v>
      </c>
      <c r="J183" s="1209" t="s">
        <v>1750</v>
      </c>
      <c r="K183" s="1209" t="s">
        <v>1750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1750</v>
      </c>
      <c r="J184" s="1209" t="s">
        <v>1750</v>
      </c>
      <c r="K184" s="1209" t="s">
        <v>1750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1750</v>
      </c>
      <c r="J185" s="1209" t="s">
        <v>1750</v>
      </c>
      <c r="K185" s="1209" t="s">
        <v>1750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1750</v>
      </c>
      <c r="J186" s="1209" t="s">
        <v>1750</v>
      </c>
      <c r="K186" s="1209" t="s">
        <v>1750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1750</v>
      </c>
      <c r="J187" s="1209" t="s">
        <v>1750</v>
      </c>
      <c r="K187" s="1209" t="s">
        <v>1750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1750</v>
      </c>
      <c r="J188" s="1209" t="s">
        <v>1750</v>
      </c>
      <c r="K188" s="1209" t="s">
        <v>1750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1750</v>
      </c>
      <c r="J189" s="1209" t="s">
        <v>1750</v>
      </c>
      <c r="K189" s="1209" t="s">
        <v>1750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1750</v>
      </c>
      <c r="J190" s="1209" t="s">
        <v>1750</v>
      </c>
      <c r="K190" s="1209" t="s">
        <v>1750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1750</v>
      </c>
      <c r="J191" s="1209" t="s">
        <v>1750</v>
      </c>
      <c r="K191" s="1209" t="s">
        <v>1750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1750</v>
      </c>
      <c r="J192" s="1209" t="s">
        <v>1750</v>
      </c>
      <c r="K192" s="1209" t="s">
        <v>1750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1750</v>
      </c>
      <c r="J193" s="1209" t="s">
        <v>1750</v>
      </c>
      <c r="K193" s="1209" t="s">
        <v>1750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1750</v>
      </c>
      <c r="J194" s="1209" t="s">
        <v>1750</v>
      </c>
      <c r="K194" s="1209" t="s">
        <v>1750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1750</v>
      </c>
      <c r="J195" s="1209" t="s">
        <v>1750</v>
      </c>
      <c r="K195" s="1209" t="s">
        <v>1750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1750</v>
      </c>
      <c r="J196" s="1209" t="s">
        <v>1750</v>
      </c>
      <c r="K196" s="1209" t="s">
        <v>1750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1750</v>
      </c>
      <c r="J197" s="1209" t="s">
        <v>1750</v>
      </c>
      <c r="K197" s="1209" t="s">
        <v>1750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1750</v>
      </c>
      <c r="J198" s="1209" t="s">
        <v>1750</v>
      </c>
      <c r="K198" s="1209" t="s">
        <v>1750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1750</v>
      </c>
      <c r="J199" s="1209" t="s">
        <v>1750</v>
      </c>
      <c r="K199" s="1209" t="s">
        <v>1750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1750</v>
      </c>
      <c r="J200" s="1209" t="s">
        <v>1750</v>
      </c>
      <c r="K200" s="1209" t="s">
        <v>1750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1750</v>
      </c>
      <c r="J201" s="1209" t="s">
        <v>1750</v>
      </c>
      <c r="K201" s="1209" t="s">
        <v>1750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1750</v>
      </c>
      <c r="J202" s="1209" t="s">
        <v>1750</v>
      </c>
      <c r="K202" s="1209" t="s">
        <v>1750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1750</v>
      </c>
      <c r="J203" s="1209" t="s">
        <v>1750</v>
      </c>
      <c r="K203" s="1209" t="s">
        <v>1750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1750</v>
      </c>
      <c r="J204" s="1209" t="s">
        <v>1750</v>
      </c>
      <c r="K204" s="1209" t="s">
        <v>1750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1750</v>
      </c>
      <c r="J205" s="1209" t="s">
        <v>1750</v>
      </c>
      <c r="K205" s="1209" t="s">
        <v>1750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1750</v>
      </c>
      <c r="J206" s="1209" t="s">
        <v>1750</v>
      </c>
      <c r="K206" s="1209" t="s">
        <v>1750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1750</v>
      </c>
      <c r="J207" s="1209" t="s">
        <v>1750</v>
      </c>
      <c r="K207" s="1209" t="s">
        <v>1750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1750</v>
      </c>
      <c r="J208" s="1209" t="s">
        <v>1750</v>
      </c>
      <c r="K208" s="1209" t="s">
        <v>1750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1750</v>
      </c>
      <c r="J209" s="1209" t="s">
        <v>1750</v>
      </c>
      <c r="K209" s="1209" t="s">
        <v>1750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1750</v>
      </c>
      <c r="J210" s="1209" t="s">
        <v>1750</v>
      </c>
      <c r="K210" s="1209" t="s">
        <v>1750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1750</v>
      </c>
      <c r="J211" s="1209" t="s">
        <v>1750</v>
      </c>
      <c r="K211" s="1209" t="s">
        <v>1750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1750</v>
      </c>
      <c r="J212" s="1209" t="s">
        <v>1750</v>
      </c>
      <c r="K212" s="1209" t="s">
        <v>1750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1750</v>
      </c>
      <c r="J213" s="1209" t="s">
        <v>1750</v>
      </c>
      <c r="K213" s="1209" t="s">
        <v>1750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1750</v>
      </c>
      <c r="J214" s="1209" t="s">
        <v>1750</v>
      </c>
      <c r="K214" s="1209" t="s">
        <v>1750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1750</v>
      </c>
      <c r="J215" s="1209" t="s">
        <v>1750</v>
      </c>
      <c r="K215" s="1209" t="s">
        <v>1750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1750</v>
      </c>
      <c r="J216" s="1209" t="s">
        <v>1750</v>
      </c>
      <c r="K216" s="1209" t="s">
        <v>1750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1750</v>
      </c>
      <c r="J217" s="1209" t="s">
        <v>1750</v>
      </c>
      <c r="K217" s="1209" t="s">
        <v>1750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1750</v>
      </c>
      <c r="J218" s="1209" t="s">
        <v>1750</v>
      </c>
      <c r="K218" s="1209" t="s">
        <v>1750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1750</v>
      </c>
      <c r="J219" s="1209" t="s">
        <v>1750</v>
      </c>
      <c r="K219" s="1209" t="s">
        <v>1750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1750</v>
      </c>
      <c r="J220" s="1209" t="s">
        <v>1750</v>
      </c>
      <c r="K220" s="1209" t="s">
        <v>1750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1750</v>
      </c>
      <c r="J221" s="1209" t="s">
        <v>1750</v>
      </c>
      <c r="K221" s="1209" t="s">
        <v>1750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1750</v>
      </c>
      <c r="J222" s="1209" t="s">
        <v>1750</v>
      </c>
      <c r="K222" s="1209" t="s">
        <v>1750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1750</v>
      </c>
      <c r="J223" s="1209" t="s">
        <v>1750</v>
      </c>
      <c r="K223" s="1209" t="s">
        <v>1750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1750</v>
      </c>
      <c r="J224" s="1209" t="s">
        <v>1750</v>
      </c>
      <c r="K224" s="1209" t="s">
        <v>1750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1750</v>
      </c>
      <c r="J225" s="1209" t="s">
        <v>1750</v>
      </c>
      <c r="K225" s="1209" t="s">
        <v>1750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1750</v>
      </c>
      <c r="J226" s="1209" t="s">
        <v>1750</v>
      </c>
      <c r="K226" s="1209" t="s">
        <v>1750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 t="s">
        <v>255</v>
      </c>
      <c r="H227" s="1207" t="s">
        <v>255</v>
      </c>
      <c r="I227" s="1207" t="s">
        <v>1750</v>
      </c>
      <c r="J227" s="1207" t="s">
        <v>1750</v>
      </c>
      <c r="K227" s="1209" t="s">
        <v>1750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1750</v>
      </c>
      <c r="J228" s="1209" t="s">
        <v>1750</v>
      </c>
      <c r="K228" s="1209" t="s">
        <v>1750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1750</v>
      </c>
      <c r="J229" s="1209" t="s">
        <v>1750</v>
      </c>
      <c r="K229" s="1209" t="s">
        <v>1750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1750</v>
      </c>
      <c r="J230" s="1209" t="s">
        <v>1750</v>
      </c>
      <c r="K230" s="1209" t="s">
        <v>1750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1750</v>
      </c>
      <c r="J231" s="1209" t="s">
        <v>1750</v>
      </c>
      <c r="K231" s="1209" t="s">
        <v>1750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1750</v>
      </c>
      <c r="J232" s="1213" t="s">
        <v>1750</v>
      </c>
      <c r="K232" s="1209" t="s">
        <v>1750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1750</v>
      </c>
      <c r="J233" s="1209" t="s">
        <v>1750</v>
      </c>
      <c r="K233" s="1209" t="s">
        <v>1750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1750</v>
      </c>
      <c r="J234" s="1213" t="s">
        <v>1750</v>
      </c>
      <c r="K234" s="1209" t="s">
        <v>1750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1750</v>
      </c>
      <c r="J235" s="1209" t="s">
        <v>1750</v>
      </c>
      <c r="K235" s="1209" t="s">
        <v>1750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1750</v>
      </c>
      <c r="J236" s="1213" t="s">
        <v>1750</v>
      </c>
      <c r="K236" s="1209" t="s">
        <v>1750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1750</v>
      </c>
      <c r="J237" s="1213" t="s">
        <v>1750</v>
      </c>
      <c r="K237" s="1209" t="s">
        <v>1750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1750</v>
      </c>
      <c r="J238" s="1237" t="s">
        <v>1750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1750</v>
      </c>
      <c r="J239" s="1213" t="s">
        <v>1750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1768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1769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1770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3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1750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1750</v>
      </c>
      <c r="J244" s="1213" t="s">
        <v>1750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1750</v>
      </c>
      <c r="J245" s="1213" t="s">
        <v>1750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1750</v>
      </c>
      <c r="J246" s="1213" t="s">
        <v>1750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1750</v>
      </c>
      <c r="J247" s="1209" t="s">
        <v>1750</v>
      </c>
      <c r="K247" s="1209" t="s">
        <v>1750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1750</v>
      </c>
      <c r="J248" s="1209" t="s">
        <v>1750</v>
      </c>
      <c r="K248" s="1209" t="s">
        <v>1750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1750</v>
      </c>
      <c r="J249" s="1209" t="s">
        <v>1750</v>
      </c>
      <c r="K249" s="1209" t="s">
        <v>1750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1750</v>
      </c>
      <c r="J250" s="1209" t="s">
        <v>1750</v>
      </c>
      <c r="K250" s="1209" t="s">
        <v>1750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1750</v>
      </c>
      <c r="J251" s="1209" t="s">
        <v>1750</v>
      </c>
      <c r="K251" s="1209" t="s">
        <v>1750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1750</v>
      </c>
      <c r="J252" s="1209" t="s">
        <v>1750</v>
      </c>
      <c r="K252" s="1209" t="s">
        <v>1750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1750</v>
      </c>
      <c r="J253" s="1209" t="s">
        <v>1750</v>
      </c>
      <c r="K253" s="1209" t="s">
        <v>1750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1750</v>
      </c>
      <c r="J254" s="1209" t="s">
        <v>1750</v>
      </c>
      <c r="K254" s="1209" t="s">
        <v>1750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1750</v>
      </c>
      <c r="J255" s="1209" t="s">
        <v>1750</v>
      </c>
      <c r="K255" s="1209" t="s">
        <v>1750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1750</v>
      </c>
      <c r="J256" s="1209" t="s">
        <v>1750</v>
      </c>
      <c r="K256" s="1209" t="s">
        <v>1750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1750</v>
      </c>
      <c r="J257" s="1209" t="s">
        <v>1750</v>
      </c>
      <c r="K257" s="1209" t="s">
        <v>1750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1750</v>
      </c>
      <c r="J258" s="1209" t="s">
        <v>1750</v>
      </c>
      <c r="K258" s="1209" t="s">
        <v>1750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1750</v>
      </c>
      <c r="J259" s="1209" t="s">
        <v>1750</v>
      </c>
      <c r="K259" s="1209" t="s">
        <v>1750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1750</v>
      </c>
      <c r="J260" s="1209" t="s">
        <v>1750</v>
      </c>
      <c r="K260" s="1209" t="s">
        <v>1750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1750</v>
      </c>
      <c r="J261" s="1213" t="s">
        <v>1750</v>
      </c>
      <c r="K261" s="1209" t="s">
        <v>1750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1750</v>
      </c>
      <c r="J262" s="1209" t="s">
        <v>1750</v>
      </c>
      <c r="K262" s="1209" t="s">
        <v>1750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1750</v>
      </c>
      <c r="J263" s="1209" t="s">
        <v>1750</v>
      </c>
      <c r="K263" s="1209" t="s">
        <v>1750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1750</v>
      </c>
      <c r="J264" s="1209" t="s">
        <v>1750</v>
      </c>
      <c r="K264" s="1209" t="s">
        <v>1750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1750</v>
      </c>
      <c r="J265" s="1209" t="s">
        <v>1750</v>
      </c>
      <c r="K265" s="1209" t="s">
        <v>1750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1750</v>
      </c>
      <c r="J266" s="1209" t="s">
        <v>1750</v>
      </c>
      <c r="K266" s="1209" t="s">
        <v>1750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1750</v>
      </c>
      <c r="J267" s="1209" t="s">
        <v>1750</v>
      </c>
      <c r="K267" s="1209" t="s">
        <v>1750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1750</v>
      </c>
      <c r="J268" s="1209" t="s">
        <v>1750</v>
      </c>
      <c r="K268" s="1209" t="s">
        <v>1750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1750</v>
      </c>
      <c r="J269" s="1209" t="s">
        <v>1750</v>
      </c>
      <c r="K269" s="1209" t="s">
        <v>1750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1750</v>
      </c>
      <c r="J270" s="1209" t="s">
        <v>1750</v>
      </c>
      <c r="K270" s="1209" t="s">
        <v>1750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1750</v>
      </c>
      <c r="J271" s="1209" t="s">
        <v>1750</v>
      </c>
      <c r="K271" s="1209" t="s">
        <v>1750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1750</v>
      </c>
      <c r="J272" s="1209" t="s">
        <v>1750</v>
      </c>
      <c r="K272" s="1209" t="s">
        <v>1750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1750</v>
      </c>
      <c r="J273" s="1209" t="s">
        <v>1750</v>
      </c>
      <c r="K273" s="1209" t="s">
        <v>1750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1750</v>
      </c>
      <c r="J274" s="1209" t="s">
        <v>1750</v>
      </c>
      <c r="K274" s="1209" t="s">
        <v>1750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1750</v>
      </c>
      <c r="J275" s="1209" t="s">
        <v>1750</v>
      </c>
      <c r="K275" s="1209" t="s">
        <v>1750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1750</v>
      </c>
      <c r="J276" s="1209" t="s">
        <v>1750</v>
      </c>
      <c r="K276" s="1209" t="s">
        <v>1750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1750</v>
      </c>
      <c r="J277" s="1209" t="s">
        <v>1750</v>
      </c>
      <c r="K277" s="1209" t="s">
        <v>1750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1750</v>
      </c>
      <c r="J278" s="1209" t="s">
        <v>1750</v>
      </c>
      <c r="K278" s="1209" t="s">
        <v>1750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1750</v>
      </c>
      <c r="J279" s="1209" t="s">
        <v>1750</v>
      </c>
      <c r="K279" s="1209" t="s">
        <v>1750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1750</v>
      </c>
      <c r="J280" s="1209" t="s">
        <v>1750</v>
      </c>
      <c r="K280" s="1209" t="s">
        <v>1750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1750</v>
      </c>
      <c r="J281" s="1209" t="s">
        <v>1750</v>
      </c>
      <c r="K281" s="1209" t="s">
        <v>1750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1750</v>
      </c>
      <c r="J282" s="1209" t="s">
        <v>1750</v>
      </c>
      <c r="K282" s="1209" t="s">
        <v>1750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1750</v>
      </c>
      <c r="J283" s="1209" t="s">
        <v>1750</v>
      </c>
      <c r="K283" s="1209" t="s">
        <v>1750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1750</v>
      </c>
      <c r="J284" s="1209" t="s">
        <v>1750</v>
      </c>
      <c r="K284" s="1209" t="s">
        <v>1750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1750</v>
      </c>
      <c r="J285" s="1213" t="s">
        <v>1750</v>
      </c>
      <c r="K285" s="1209" t="s">
        <v>1750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1750</v>
      </c>
      <c r="J286" s="1209" t="s">
        <v>1750</v>
      </c>
      <c r="K286" s="1209" t="s">
        <v>1750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1750</v>
      </c>
      <c r="J287" s="1209" t="s">
        <v>1750</v>
      </c>
      <c r="K287" s="1209" t="s">
        <v>1750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1750</v>
      </c>
      <c r="J288" s="1213" t="s">
        <v>1750</v>
      </c>
      <c r="K288" s="1209" t="s">
        <v>1750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1750</v>
      </c>
      <c r="J289" s="1213" t="s">
        <v>1750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363" t="s">
        <v>311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1862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/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/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/>
      <c r="K294" s="1209"/>
      <c r="L294" s="1209"/>
    </row>
    <row r="295" spans="1:12">
      <c r="A295" s="1209">
        <f>SUBTOTAL(103,$C$7:C295)</f>
        <v>289</v>
      </c>
      <c r="B295" s="1209"/>
      <c r="C295" s="1209" t="s">
        <v>1779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363" t="s">
        <v>311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/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1750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 t="s">
        <v>1750</v>
      </c>
      <c r="J298" s="1209" t="s">
        <v>1750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 t="s">
        <v>1750</v>
      </c>
      <c r="J299" s="1209" t="s">
        <v>1750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 t="s">
        <v>1750</v>
      </c>
      <c r="J300" s="1209" t="s">
        <v>1750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1780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1750</v>
      </c>
      <c r="J301" s="1213" t="s">
        <v>1750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1750</v>
      </c>
      <c r="J302" s="1209" t="s">
        <v>1750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1750</v>
      </c>
      <c r="J303" s="1209" t="s">
        <v>1750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1750</v>
      </c>
      <c r="J304" s="1209" t="s">
        <v>1750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1750</v>
      </c>
      <c r="K305" s="1209" t="s">
        <v>311</v>
      </c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 t="s">
        <v>1750</v>
      </c>
      <c r="J306" s="1209" t="s">
        <v>1750</v>
      </c>
      <c r="K306" s="1209" t="s">
        <v>311</v>
      </c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1750</v>
      </c>
      <c r="J307" s="1209" t="s">
        <v>1750</v>
      </c>
      <c r="K307" s="1209" t="s">
        <v>311</v>
      </c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 t="s">
        <v>1750</v>
      </c>
      <c r="J308" s="1209" t="s">
        <v>1750</v>
      </c>
      <c r="K308" s="1209" t="s">
        <v>311</v>
      </c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 t="s">
        <v>1750</v>
      </c>
      <c r="J309" s="1213" t="s">
        <v>1750</v>
      </c>
      <c r="K309" s="1209" t="s">
        <v>311</v>
      </c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 t="s">
        <v>1750</v>
      </c>
      <c r="J310" s="1209" t="s">
        <v>1750</v>
      </c>
      <c r="K310" s="1209" t="s">
        <v>311</v>
      </c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1750</v>
      </c>
      <c r="J311" s="1213" t="s">
        <v>1750</v>
      </c>
      <c r="K311" s="1209" t="s">
        <v>311</v>
      </c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1750</v>
      </c>
      <c r="K312" s="1209"/>
      <c r="L312" s="1209" t="s">
        <v>1246</v>
      </c>
    </row>
  </sheetData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ageMargins left="0.7" right="0.7" top="0.75" bottom="0.75" header="0.3" footer="0.3"/>
  <pageSetup paperSize="9" scale="75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3" t="s">
        <v>120</v>
      </c>
      <c r="B1" s="1404"/>
      <c r="C1" s="1404"/>
      <c r="D1" s="1404"/>
      <c r="E1" s="1404"/>
      <c r="F1" s="1404"/>
      <c r="G1" s="1404"/>
      <c r="H1" s="1404"/>
      <c r="I1" s="1405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1757</v>
      </c>
      <c r="B3" s="1606"/>
      <c r="C3" s="1606"/>
      <c r="D3" s="1606"/>
      <c r="E3" s="1606"/>
      <c r="F3" s="1606"/>
      <c r="G3" s="1606"/>
      <c r="H3" s="1606"/>
      <c r="I3" s="62">
        <f>TA413_PBNTL!M1</f>
        <v>46247</v>
      </c>
    </row>
    <row r="4" spans="1:9" ht="29">
      <c r="A4" s="1262" t="s">
        <v>41</v>
      </c>
      <c r="B4" s="1263" t="s">
        <v>42</v>
      </c>
      <c r="C4" s="1264" t="s">
        <v>43</v>
      </c>
      <c r="D4" s="1263" t="s">
        <v>44</v>
      </c>
      <c r="E4" s="1263" t="s">
        <v>1756</v>
      </c>
      <c r="F4" s="1265" t="s">
        <v>1755</v>
      </c>
      <c r="G4" s="1266" t="s">
        <v>87</v>
      </c>
      <c r="H4" s="1263" t="s">
        <v>48</v>
      </c>
      <c r="I4" s="1267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1758</v>
      </c>
      <c r="G5" s="10" t="s">
        <v>1759</v>
      </c>
      <c r="H5" s="10" t="s">
        <v>1148</v>
      </c>
      <c r="I5" s="1268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1758</v>
      </c>
      <c r="G6" s="10" t="s">
        <v>1759</v>
      </c>
      <c r="H6" s="10" t="s">
        <v>1148</v>
      </c>
      <c r="I6" s="1268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1758</v>
      </c>
      <c r="G7" s="10" t="s">
        <v>1759</v>
      </c>
      <c r="H7" s="10" t="s">
        <v>1148</v>
      </c>
      <c r="I7" s="1268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1758</v>
      </c>
      <c r="G8" s="10" t="s">
        <v>1759</v>
      </c>
      <c r="H8" s="10" t="s">
        <v>1148</v>
      </c>
      <c r="I8" s="1268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1758</v>
      </c>
      <c r="G9" s="10" t="s">
        <v>1759</v>
      </c>
      <c r="H9" s="10" t="s">
        <v>1148</v>
      </c>
      <c r="I9" s="1268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1758</v>
      </c>
      <c r="G10" s="10" t="s">
        <v>1759</v>
      </c>
      <c r="H10" s="10" t="s">
        <v>1148</v>
      </c>
      <c r="I10" s="1268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1758</v>
      </c>
      <c r="G11" s="10" t="s">
        <v>1759</v>
      </c>
      <c r="H11" s="10" t="s">
        <v>1148</v>
      </c>
      <c r="I11" s="1268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1758</v>
      </c>
      <c r="G12" s="61" t="s">
        <v>1761</v>
      </c>
      <c r="H12" s="61" t="s">
        <v>1148</v>
      </c>
      <c r="I12" s="1268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1758</v>
      </c>
      <c r="G13" s="61" t="s">
        <v>1761</v>
      </c>
      <c r="H13" s="61" t="s">
        <v>1148</v>
      </c>
      <c r="I13" s="1268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1758</v>
      </c>
      <c r="G14" s="61" t="s">
        <v>1761</v>
      </c>
      <c r="H14" s="61" t="s">
        <v>1148</v>
      </c>
      <c r="I14" s="1268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1758</v>
      </c>
      <c r="G15" s="61" t="s">
        <v>1761</v>
      </c>
      <c r="H15" s="61" t="s">
        <v>1148</v>
      </c>
      <c r="I15" s="1268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1758</v>
      </c>
      <c r="G16" s="61" t="s">
        <v>1761</v>
      </c>
      <c r="H16" s="61" t="s">
        <v>1148</v>
      </c>
      <c r="I16" s="1268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1758</v>
      </c>
      <c r="G17" s="61" t="s">
        <v>1761</v>
      </c>
      <c r="H17" s="61" t="s">
        <v>1148</v>
      </c>
      <c r="I17" s="1268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1758</v>
      </c>
      <c r="G18" s="61" t="s">
        <v>1761</v>
      </c>
      <c r="H18" s="61" t="s">
        <v>1148</v>
      </c>
      <c r="I18" s="1268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1758</v>
      </c>
      <c r="G19" s="61" t="s">
        <v>1761</v>
      </c>
      <c r="H19" s="61" t="s">
        <v>1148</v>
      </c>
      <c r="I19" s="1268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1758</v>
      </c>
      <c r="G20" s="61" t="s">
        <v>1761</v>
      </c>
      <c r="H20" s="61" t="s">
        <v>1148</v>
      </c>
      <c r="I20" s="1268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1758</v>
      </c>
      <c r="G21" s="61" t="s">
        <v>1761</v>
      </c>
      <c r="H21" s="61" t="s">
        <v>1148</v>
      </c>
      <c r="I21" s="1268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1758</v>
      </c>
      <c r="G22" s="10" t="s">
        <v>1761</v>
      </c>
      <c r="H22" s="10" t="s">
        <v>1148</v>
      </c>
      <c r="I22" s="1268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1758</v>
      </c>
      <c r="G23" s="10" t="s">
        <v>1761</v>
      </c>
      <c r="H23" s="10" t="s">
        <v>1148</v>
      </c>
      <c r="I23" s="1268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1758</v>
      </c>
      <c r="G24" s="10" t="s">
        <v>1761</v>
      </c>
      <c r="H24" s="10" t="s">
        <v>1148</v>
      </c>
      <c r="I24" s="1268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1758</v>
      </c>
      <c r="G25" s="10" t="s">
        <v>1761</v>
      </c>
      <c r="H25" s="10" t="s">
        <v>1148</v>
      </c>
      <c r="I25" s="1268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1758</v>
      </c>
      <c r="G26" s="10" t="s">
        <v>1761</v>
      </c>
      <c r="H26" s="10" t="s">
        <v>1148</v>
      </c>
      <c r="I26" s="1268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1758</v>
      </c>
      <c r="G27" s="10" t="s">
        <v>1761</v>
      </c>
      <c r="H27" s="10" t="s">
        <v>1148</v>
      </c>
      <c r="I27" s="1268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1758</v>
      </c>
      <c r="G28" s="10" t="s">
        <v>1761</v>
      </c>
      <c r="H28" s="10" t="s">
        <v>1148</v>
      </c>
      <c r="I28" s="1268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1758</v>
      </c>
      <c r="G29" s="10" t="s">
        <v>1761</v>
      </c>
      <c r="H29" s="10" t="s">
        <v>1148</v>
      </c>
      <c r="I29" s="1268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1758</v>
      </c>
      <c r="G30" s="10" t="s">
        <v>1761</v>
      </c>
      <c r="H30" s="10" t="s">
        <v>1148</v>
      </c>
      <c r="I30" s="1268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1758</v>
      </c>
      <c r="G31" s="10" t="s">
        <v>1761</v>
      </c>
      <c r="H31" s="10" t="s">
        <v>1148</v>
      </c>
      <c r="I31" s="1268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1758</v>
      </c>
      <c r="G32" s="10" t="s">
        <v>1761</v>
      </c>
      <c r="H32" s="10" t="s">
        <v>1148</v>
      </c>
      <c r="I32" s="1268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1758</v>
      </c>
      <c r="G33" s="10" t="s">
        <v>1761</v>
      </c>
      <c r="H33" s="10" t="s">
        <v>1148</v>
      </c>
      <c r="I33" s="1268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1758</v>
      </c>
      <c r="G34" s="10" t="s">
        <v>1761</v>
      </c>
      <c r="H34" s="10" t="s">
        <v>1148</v>
      </c>
      <c r="I34" s="1268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1758</v>
      </c>
      <c r="G35" s="10" t="s">
        <v>1761</v>
      </c>
      <c r="H35" s="10" t="s">
        <v>1148</v>
      </c>
      <c r="I35" s="1268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1758</v>
      </c>
      <c r="G36" s="10" t="s">
        <v>1761</v>
      </c>
      <c r="H36" s="10" t="s">
        <v>1148</v>
      </c>
      <c r="I36" s="1268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1758</v>
      </c>
      <c r="G37" s="10" t="s">
        <v>1761</v>
      </c>
      <c r="H37" s="10" t="s">
        <v>1148</v>
      </c>
      <c r="I37" s="1268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1758</v>
      </c>
      <c r="G38" s="10" t="s">
        <v>1761</v>
      </c>
      <c r="H38" s="10" t="s">
        <v>1148</v>
      </c>
      <c r="I38" s="1268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1758</v>
      </c>
      <c r="G39" s="10" t="s">
        <v>1761</v>
      </c>
      <c r="H39" s="10" t="s">
        <v>1148</v>
      </c>
      <c r="I39" s="1268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1758</v>
      </c>
      <c r="G40" s="10" t="s">
        <v>1761</v>
      </c>
      <c r="H40" s="10" t="s">
        <v>1148</v>
      </c>
      <c r="I40" s="1268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1758</v>
      </c>
      <c r="G41" s="10" t="s">
        <v>1761</v>
      </c>
      <c r="H41" s="10" t="s">
        <v>1148</v>
      </c>
      <c r="I41" s="1268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1758</v>
      </c>
      <c r="G42" s="10" t="s">
        <v>1761</v>
      </c>
      <c r="H42" s="10" t="s">
        <v>1148</v>
      </c>
      <c r="I42" s="1268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1758</v>
      </c>
      <c r="G43" s="10" t="s">
        <v>1759</v>
      </c>
      <c r="H43" s="10" t="s">
        <v>1148</v>
      </c>
      <c r="I43" s="1268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1758</v>
      </c>
      <c r="G44" s="10" t="s">
        <v>1759</v>
      </c>
      <c r="H44" s="10" t="s">
        <v>1148</v>
      </c>
      <c r="I44" s="1268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1758</v>
      </c>
      <c r="G45" s="10" t="s">
        <v>1759</v>
      </c>
      <c r="H45" s="10" t="s">
        <v>1148</v>
      </c>
      <c r="I45" s="1268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1758</v>
      </c>
      <c r="G46" s="10" t="s">
        <v>1759</v>
      </c>
      <c r="H46" s="10" t="s">
        <v>1148</v>
      </c>
      <c r="I46" s="1268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1758</v>
      </c>
      <c r="G47" s="10" t="s">
        <v>1759</v>
      </c>
      <c r="H47" s="10" t="s">
        <v>1148</v>
      </c>
      <c r="I47" s="1268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1758</v>
      </c>
      <c r="G48" s="10" t="s">
        <v>1759</v>
      </c>
      <c r="H48" s="10" t="s">
        <v>1148</v>
      </c>
      <c r="I48" s="1268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1758</v>
      </c>
      <c r="G49" s="10" t="s">
        <v>1759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1758</v>
      </c>
      <c r="G50" s="10" t="s">
        <v>1759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1758</v>
      </c>
      <c r="G51" s="10" t="s">
        <v>1759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1758</v>
      </c>
      <c r="G52" s="10" t="s">
        <v>1759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1758</v>
      </c>
      <c r="G53" s="10" t="s">
        <v>1759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1758</v>
      </c>
      <c r="G54" s="10" t="s">
        <v>1761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1758</v>
      </c>
      <c r="G55" s="10" t="s">
        <v>1761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1758</v>
      </c>
      <c r="G56" s="10" t="s">
        <v>1761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1758</v>
      </c>
      <c r="G57" s="10" t="s">
        <v>1761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1758</v>
      </c>
      <c r="G58" s="10" t="s">
        <v>1761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1758</v>
      </c>
      <c r="G59" s="10" t="s">
        <v>1761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1758</v>
      </c>
      <c r="G60" s="10" t="s">
        <v>1761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1758</v>
      </c>
      <c r="G61" s="10" t="s">
        <v>1761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1758</v>
      </c>
      <c r="G62" s="10" t="s">
        <v>1761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1758</v>
      </c>
      <c r="G63" s="10" t="s">
        <v>1761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1758</v>
      </c>
      <c r="G64" s="10" t="s">
        <v>1761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1758</v>
      </c>
      <c r="G65" s="10" t="s">
        <v>1761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1758</v>
      </c>
      <c r="G66" s="10" t="s">
        <v>1761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1758</v>
      </c>
      <c r="G67" s="10" t="s">
        <v>1761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1758</v>
      </c>
      <c r="G68" s="10" t="s">
        <v>1761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1758</v>
      </c>
      <c r="G69" s="10" t="s">
        <v>1761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1758</v>
      </c>
      <c r="G70" s="10" t="s">
        <v>1761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1758</v>
      </c>
      <c r="G71" s="10" t="s">
        <v>1761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1758</v>
      </c>
      <c r="G72" s="10" t="s">
        <v>1761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1758</v>
      </c>
      <c r="G73" s="10" t="s">
        <v>1761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1758</v>
      </c>
      <c r="G74" s="10" t="s">
        <v>1761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1758</v>
      </c>
      <c r="G75" s="10" t="s">
        <v>1761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1758</v>
      </c>
      <c r="G76" s="10" t="s">
        <v>1761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1758</v>
      </c>
      <c r="G77" s="10" t="s">
        <v>1761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1758</v>
      </c>
      <c r="G78" s="10" t="s">
        <v>1761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1758</v>
      </c>
      <c r="G79" s="10" t="s">
        <v>1761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1758</v>
      </c>
      <c r="G80" s="10" t="s">
        <v>1761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1758</v>
      </c>
      <c r="G81" s="10" t="s">
        <v>1761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1758</v>
      </c>
      <c r="G82" s="10" t="s">
        <v>1761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1758</v>
      </c>
      <c r="G83" s="10" t="s">
        <v>1761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1758</v>
      </c>
      <c r="G84" s="10" t="s">
        <v>1761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1758</v>
      </c>
      <c r="G85" s="10" t="s">
        <v>1761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1758</v>
      </c>
      <c r="G86" s="10" t="s">
        <v>1761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1758</v>
      </c>
      <c r="G87" s="10" t="s">
        <v>1761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1758</v>
      </c>
      <c r="G88" s="10" t="s">
        <v>1761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1758</v>
      </c>
      <c r="G89" s="10" t="s">
        <v>1761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1758</v>
      </c>
      <c r="G90" s="10" t="s">
        <v>1761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1758</v>
      </c>
      <c r="G91" s="10" t="s">
        <v>1761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1758</v>
      </c>
      <c r="G92" s="10" t="s">
        <v>1761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1758</v>
      </c>
      <c r="G93" s="10" t="s">
        <v>1761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1758</v>
      </c>
      <c r="G94" s="10" t="s">
        <v>1759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1758</v>
      </c>
      <c r="G95" s="10" t="s">
        <v>1759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1758</v>
      </c>
      <c r="G96" s="10" t="s">
        <v>1759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1758</v>
      </c>
      <c r="G97" s="10" t="s">
        <v>1759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1758</v>
      </c>
      <c r="G98" s="10" t="s">
        <v>1759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1758</v>
      </c>
      <c r="G99" s="10" t="s">
        <v>1759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1758</v>
      </c>
      <c r="G100" s="10" t="s">
        <v>1759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1758</v>
      </c>
      <c r="G101" s="10" t="s">
        <v>1759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1758</v>
      </c>
      <c r="G102" s="10" t="s">
        <v>1759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1758</v>
      </c>
      <c r="G103" s="10" t="s">
        <v>1759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1758</v>
      </c>
      <c r="G104" s="10" t="s">
        <v>1761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1758</v>
      </c>
      <c r="G105" s="10" t="s">
        <v>1761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1758</v>
      </c>
      <c r="G106" s="10" t="s">
        <v>1761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1758</v>
      </c>
      <c r="G107" s="10" t="s">
        <v>1761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1758</v>
      </c>
      <c r="G108" s="10" t="s">
        <v>1761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1758</v>
      </c>
      <c r="G109" s="10" t="s">
        <v>1761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1758</v>
      </c>
      <c r="G110" s="10" t="s">
        <v>1761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1758</v>
      </c>
      <c r="G111" s="10" t="s">
        <v>1761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1758</v>
      </c>
      <c r="G112" s="10" t="s">
        <v>1761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1758</v>
      </c>
      <c r="G113" s="10" t="s">
        <v>1761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1758</v>
      </c>
      <c r="G114" s="10" t="s">
        <v>1761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1758</v>
      </c>
      <c r="G115" s="10" t="s">
        <v>1761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1758</v>
      </c>
      <c r="G116" s="10" t="s">
        <v>1761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1758</v>
      </c>
      <c r="G117" s="10" t="s">
        <v>1761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1758</v>
      </c>
      <c r="G118" s="10" t="s">
        <v>1761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1758</v>
      </c>
      <c r="G119" s="10" t="s">
        <v>1761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1758</v>
      </c>
      <c r="G120" s="10" t="s">
        <v>1761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1758</v>
      </c>
      <c r="G121" s="10" t="s">
        <v>1761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1758</v>
      </c>
      <c r="G122" s="10" t="s">
        <v>1761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1758</v>
      </c>
      <c r="G123" s="10" t="s">
        <v>1761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1758</v>
      </c>
      <c r="G124" s="10" t="s">
        <v>1761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1758</v>
      </c>
      <c r="G125" s="10" t="s">
        <v>1761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1758</v>
      </c>
      <c r="G126" s="10" t="s">
        <v>1761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1758</v>
      </c>
      <c r="G127" s="10" t="s">
        <v>1761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1758</v>
      </c>
      <c r="G128" s="10" t="s">
        <v>1761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1758</v>
      </c>
      <c r="G129" s="10" t="s">
        <v>1761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1758</v>
      </c>
      <c r="G130" s="10" t="s">
        <v>1761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1758</v>
      </c>
      <c r="G131" s="10" t="s">
        <v>1761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1758</v>
      </c>
      <c r="G132" s="10" t="s">
        <v>1761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1758</v>
      </c>
      <c r="G133" s="10" t="s">
        <v>1761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1758</v>
      </c>
      <c r="G134" s="10" t="s">
        <v>1761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1758</v>
      </c>
      <c r="G135" s="10" t="s">
        <v>1761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1758</v>
      </c>
      <c r="G136" s="10" t="s">
        <v>1761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1758</v>
      </c>
      <c r="G137" s="10" t="s">
        <v>1761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1758</v>
      </c>
      <c r="G138" s="10" t="s">
        <v>1836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1758</v>
      </c>
      <c r="G139" s="10" t="s">
        <v>1836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1758</v>
      </c>
      <c r="G140" s="10" t="s">
        <v>1836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1758</v>
      </c>
      <c r="G141" s="10" t="s">
        <v>1836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1758</v>
      </c>
      <c r="G142" s="10" t="s">
        <v>1761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1758</v>
      </c>
      <c r="G143" s="10" t="s">
        <v>1761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1758</v>
      </c>
      <c r="G144" s="10" t="s">
        <v>1761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1758</v>
      </c>
      <c r="G145" s="10" t="s">
        <v>1761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1758</v>
      </c>
      <c r="G146" s="10" t="s">
        <v>1761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1758</v>
      </c>
      <c r="G147" s="10" t="s">
        <v>1761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1758</v>
      </c>
      <c r="G148" s="10" t="s">
        <v>1761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1758</v>
      </c>
      <c r="G149" s="10" t="s">
        <v>1761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1758</v>
      </c>
      <c r="G150" s="10" t="s">
        <v>1761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1758</v>
      </c>
      <c r="G151" s="10" t="s">
        <v>1761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1758</v>
      </c>
      <c r="G152" s="10" t="s">
        <v>1761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1758</v>
      </c>
      <c r="G153" s="10" t="s">
        <v>1761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1758</v>
      </c>
      <c r="G154" s="10" t="s">
        <v>1761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1758</v>
      </c>
      <c r="G155" s="10" t="s">
        <v>1761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1758</v>
      </c>
      <c r="G156" s="10" t="s">
        <v>1761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1758</v>
      </c>
      <c r="G157" s="10" t="s">
        <v>1761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1758</v>
      </c>
      <c r="G158" s="10" t="s">
        <v>1761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1758</v>
      </c>
      <c r="G159" s="10" t="s">
        <v>1761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1758</v>
      </c>
      <c r="G160" s="10" t="s">
        <v>1761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1758</v>
      </c>
      <c r="G161" s="10" t="s">
        <v>1761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1758</v>
      </c>
      <c r="G162" s="10" t="s">
        <v>1761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1758</v>
      </c>
      <c r="G163" s="10" t="s">
        <v>1761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1758</v>
      </c>
      <c r="G164" s="10" t="s">
        <v>1761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1758</v>
      </c>
      <c r="G165" s="10" t="s">
        <v>1761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1758</v>
      </c>
      <c r="G166" s="10" t="s">
        <v>1761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1758</v>
      </c>
      <c r="G167" s="10" t="s">
        <v>1761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1758</v>
      </c>
      <c r="G168" s="10" t="s">
        <v>1761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1758</v>
      </c>
      <c r="G169" s="10" t="s">
        <v>1761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1758</v>
      </c>
      <c r="G170" s="10" t="s">
        <v>1761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1758</v>
      </c>
      <c r="G171" s="10" t="s">
        <v>1761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1758</v>
      </c>
      <c r="G172" s="10" t="s">
        <v>1761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1758</v>
      </c>
      <c r="G173" s="10" t="s">
        <v>1761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1758</v>
      </c>
      <c r="G174" s="10" t="s">
        <v>1761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1758</v>
      </c>
      <c r="G175" s="10" t="s">
        <v>1761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1758</v>
      </c>
      <c r="G176" s="10" t="s">
        <v>1761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1758</v>
      </c>
      <c r="G177" s="10" t="s">
        <v>1761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1758</v>
      </c>
      <c r="G178" s="10" t="s">
        <v>1761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1758</v>
      </c>
      <c r="G179" s="10" t="s">
        <v>1761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1758</v>
      </c>
      <c r="G180" s="10" t="s">
        <v>1761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1758</v>
      </c>
      <c r="G181" s="10" t="s">
        <v>1761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1758</v>
      </c>
      <c r="G182" s="10" t="s">
        <v>1761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1758</v>
      </c>
      <c r="G183" s="10" t="s">
        <v>1761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1758</v>
      </c>
      <c r="G184" s="10" t="s">
        <v>1761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1758</v>
      </c>
      <c r="G185" s="10" t="s">
        <v>1761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1758</v>
      </c>
      <c r="G186" s="10" t="s">
        <v>1761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1758</v>
      </c>
      <c r="G187" s="10" t="s">
        <v>1761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1758</v>
      </c>
      <c r="G188" s="10" t="s">
        <v>1761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1758</v>
      </c>
      <c r="G189" s="10" t="s">
        <v>1761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1758</v>
      </c>
      <c r="G190" s="10" t="s">
        <v>1761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1758</v>
      </c>
      <c r="G191" s="10" t="s">
        <v>1761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1758</v>
      </c>
      <c r="G192" s="10" t="s">
        <v>1761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1758</v>
      </c>
      <c r="G193" s="10" t="s">
        <v>1761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1758</v>
      </c>
      <c r="G194" s="10" t="s">
        <v>1761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3" t="s">
        <v>120</v>
      </c>
      <c r="B1" s="1404"/>
      <c r="C1" s="1404"/>
      <c r="D1" s="1404"/>
      <c r="E1" s="1404"/>
      <c r="F1" s="1404"/>
      <c r="G1" s="1404"/>
      <c r="H1" s="1404"/>
      <c r="I1" s="1405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1767</v>
      </c>
      <c r="B3" s="1606"/>
      <c r="C3" s="1606"/>
      <c r="D3" s="1606"/>
      <c r="E3" s="1606"/>
      <c r="F3" s="1606"/>
      <c r="G3" s="1606"/>
      <c r="H3" s="1606"/>
      <c r="I3" s="62">
        <f>TA413_PBNTL!M1</f>
        <v>46247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1756</v>
      </c>
      <c r="F4" s="49" t="s">
        <v>1766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0" t="s">
        <v>411</v>
      </c>
      <c r="D5" s="1226" t="str">
        <f>VLOOKUP(C5,Erection!$C$5:$D$307,2,0)</f>
        <v>DA+3</v>
      </c>
      <c r="E5" s="1227">
        <v>46170</v>
      </c>
      <c r="F5" s="1225" t="s">
        <v>1758</v>
      </c>
      <c r="G5" s="61" t="s">
        <v>1761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1758</v>
      </c>
      <c r="G6" s="10" t="s">
        <v>1761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1758</v>
      </c>
      <c r="G7" s="10" t="s">
        <v>1761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1758</v>
      </c>
      <c r="G8" s="10" t="s">
        <v>1761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1758</v>
      </c>
      <c r="G9" s="10" t="s">
        <v>1761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1758</v>
      </c>
      <c r="G10" s="10" t="s">
        <v>1761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1758</v>
      </c>
      <c r="G11" s="10" t="s">
        <v>1761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1758</v>
      </c>
      <c r="G12" s="61" t="s">
        <v>1761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1758</v>
      </c>
      <c r="G13" s="61" t="s">
        <v>1761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1758</v>
      </c>
      <c r="G14" s="61" t="s">
        <v>1761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1758</v>
      </c>
      <c r="G15" s="61" t="s">
        <v>1761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1758</v>
      </c>
      <c r="G16" s="61" t="s">
        <v>1761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1758</v>
      </c>
      <c r="G17" s="61" t="s">
        <v>1761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1758</v>
      </c>
      <c r="G18" s="61" t="s">
        <v>1761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1758</v>
      </c>
      <c r="G19" s="61" t="s">
        <v>1761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1758</v>
      </c>
      <c r="G20" s="61" t="s">
        <v>1761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1758</v>
      </c>
      <c r="G21" s="61" t="s">
        <v>1761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1758</v>
      </c>
      <c r="G22" s="1231" t="s">
        <v>1786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1758</v>
      </c>
      <c r="G23" s="1231" t="s">
        <v>1786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1758</v>
      </c>
      <c r="G24" s="61" t="s">
        <v>1761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1758</v>
      </c>
      <c r="G25" s="61" t="s">
        <v>1761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1758</v>
      </c>
      <c r="G26" s="61" t="s">
        <v>1761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1758</v>
      </c>
      <c r="G27" s="1231" t="s">
        <v>1787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59" t="s">
        <v>260</v>
      </c>
      <c r="D28" s="10" t="str">
        <f>VLOOKUP(C28,Erection!$C$5:$D$307,2,0)</f>
        <v>DA+6</v>
      </c>
      <c r="E28" s="1236">
        <v>46177</v>
      </c>
      <c r="F28" s="61" t="s">
        <v>1758</v>
      </c>
      <c r="G28" s="1231" t="s">
        <v>1786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1758</v>
      </c>
      <c r="G29" s="1231" t="s">
        <v>1786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1758</v>
      </c>
      <c r="G30" s="10" t="s">
        <v>1761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1758</v>
      </c>
      <c r="G31" s="10" t="s">
        <v>1761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1758</v>
      </c>
      <c r="G32" s="10" t="s">
        <v>1761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1758</v>
      </c>
      <c r="G33" s="10" t="s">
        <v>1761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1758</v>
      </c>
      <c r="G34" s="10" t="s">
        <v>1786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1758</v>
      </c>
      <c r="G35" s="10" t="s">
        <v>1761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1758</v>
      </c>
      <c r="G36" s="10" t="s">
        <v>1761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1758</v>
      </c>
      <c r="G37" s="10" t="s">
        <v>1761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1758</v>
      </c>
      <c r="G38" s="10" t="s">
        <v>1761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1758</v>
      </c>
      <c r="G39" s="10" t="s">
        <v>1786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1758</v>
      </c>
      <c r="G40" s="10" t="s">
        <v>1761</v>
      </c>
      <c r="H40" s="10" t="s">
        <v>1148</v>
      </c>
      <c r="I40" s="45"/>
      <c r="J40" s="1261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1758</v>
      </c>
      <c r="G41" s="10" t="s">
        <v>1787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1758</v>
      </c>
      <c r="G42" s="10" t="s">
        <v>1786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1758</v>
      </c>
      <c r="G43" s="10" t="s">
        <v>1786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1758</v>
      </c>
      <c r="G44" s="10" t="s">
        <v>1786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1758</v>
      </c>
      <c r="G45" s="10" t="s">
        <v>1786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1758</v>
      </c>
      <c r="G46" s="10" t="s">
        <v>1786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1758</v>
      </c>
      <c r="G47" s="10" t="s">
        <v>1786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1758</v>
      </c>
      <c r="G48" s="10" t="s">
        <v>1761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1758</v>
      </c>
      <c r="G49" s="10" t="s">
        <v>1761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1758</v>
      </c>
      <c r="G50" s="10" t="s">
        <v>1761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1758</v>
      </c>
      <c r="G51" s="10" t="s">
        <v>1761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1758</v>
      </c>
      <c r="G52" s="10" t="s">
        <v>1761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1758</v>
      </c>
      <c r="G53" s="10" t="s">
        <v>1761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1758</v>
      </c>
      <c r="G54" s="10" t="s">
        <v>1786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1758</v>
      </c>
      <c r="G55" s="10" t="s">
        <v>1786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1758</v>
      </c>
      <c r="G56" s="10" t="s">
        <v>1786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1758</v>
      </c>
      <c r="G57" s="10" t="s">
        <v>1761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1758</v>
      </c>
      <c r="G58" s="10" t="s">
        <v>1761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1758</v>
      </c>
      <c r="G59" s="10" t="s">
        <v>1761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1758</v>
      </c>
      <c r="G60" s="10" t="s">
        <v>1761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1758</v>
      </c>
      <c r="G61" s="10" t="s">
        <v>1761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1758</v>
      </c>
      <c r="G62" s="10" t="s">
        <v>1786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1758</v>
      </c>
      <c r="G63" s="10" t="s">
        <v>1786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1758</v>
      </c>
      <c r="G64" s="10" t="s">
        <v>1786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1758</v>
      </c>
      <c r="G65" s="10" t="s">
        <v>1786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1758</v>
      </c>
      <c r="G66" s="10" t="s">
        <v>1786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1758</v>
      </c>
      <c r="G67" s="10" t="s">
        <v>1761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1758</v>
      </c>
      <c r="G68" s="10" t="s">
        <v>1761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1758</v>
      </c>
      <c r="G69" s="10" t="s">
        <v>1761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1758</v>
      </c>
      <c r="G70" s="10" t="s">
        <v>1761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1758</v>
      </c>
      <c r="G71" s="10" t="s">
        <v>1761</v>
      </c>
      <c r="H71" s="10" t="s">
        <v>1818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1758</v>
      </c>
      <c r="G72" s="10" t="s">
        <v>1761</v>
      </c>
      <c r="H72" s="10" t="s">
        <v>1818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1758</v>
      </c>
      <c r="G73" s="10" t="s">
        <v>1761</v>
      </c>
      <c r="H73" s="10" t="s">
        <v>1818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1758</v>
      </c>
      <c r="G74" s="10" t="s">
        <v>1786</v>
      </c>
      <c r="H74" s="10" t="s">
        <v>1818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1758</v>
      </c>
      <c r="G75" s="10" t="s">
        <v>1786</v>
      </c>
      <c r="H75" s="10" t="s">
        <v>1818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1758</v>
      </c>
      <c r="G76" s="10" t="s">
        <v>1761</v>
      </c>
      <c r="H76" s="10" t="s">
        <v>1818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1758</v>
      </c>
      <c r="G77" s="10" t="s">
        <v>1761</v>
      </c>
      <c r="H77" s="10" t="s">
        <v>1818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1758</v>
      </c>
      <c r="G78" s="10" t="s">
        <v>1786</v>
      </c>
      <c r="H78" s="10" t="s">
        <v>1818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1758</v>
      </c>
      <c r="G79" s="10" t="s">
        <v>1786</v>
      </c>
      <c r="H79" s="10" t="s">
        <v>1818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1758</v>
      </c>
      <c r="G80" s="10" t="s">
        <v>1761</v>
      </c>
      <c r="H80" s="10" t="s">
        <v>1818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1758</v>
      </c>
      <c r="G81" s="10" t="s">
        <v>1761</v>
      </c>
      <c r="H81" s="10" t="s">
        <v>1818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1758</v>
      </c>
      <c r="G82" s="10" t="s">
        <v>1786</v>
      </c>
      <c r="H82" s="10" t="s">
        <v>1818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1758</v>
      </c>
      <c r="G83" s="10" t="s">
        <v>1786</v>
      </c>
      <c r="H83" s="10" t="s">
        <v>1818</v>
      </c>
      <c r="I83" s="1000" t="s">
        <v>1829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1758</v>
      </c>
      <c r="G84" s="10" t="s">
        <v>1761</v>
      </c>
      <c r="H84" s="10" t="s">
        <v>1818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1758</v>
      </c>
      <c r="G85" s="10" t="s">
        <v>1761</v>
      </c>
      <c r="H85" s="10" t="s">
        <v>1818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1758</v>
      </c>
      <c r="G86" s="10" t="s">
        <v>1786</v>
      </c>
      <c r="H86" s="10" t="s">
        <v>1818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1758</v>
      </c>
      <c r="G87" s="10" t="s">
        <v>1786</v>
      </c>
      <c r="H87" s="10" t="s">
        <v>1818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1758</v>
      </c>
      <c r="G88" s="10" t="s">
        <v>1786</v>
      </c>
      <c r="H88" s="10" t="s">
        <v>1818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1758</v>
      </c>
      <c r="G89" s="10" t="s">
        <v>1786</v>
      </c>
      <c r="H89" s="10" t="s">
        <v>1818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1758</v>
      </c>
      <c r="G90" s="10" t="s">
        <v>1786</v>
      </c>
      <c r="H90" s="10" t="s">
        <v>1818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1758</v>
      </c>
      <c r="G91" s="10" t="s">
        <v>1787</v>
      </c>
      <c r="H91" s="10" t="s">
        <v>1818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1758</v>
      </c>
      <c r="G92" s="10" t="s">
        <v>1761</v>
      </c>
      <c r="H92" s="10" t="s">
        <v>1818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1758</v>
      </c>
      <c r="G93" s="10" t="s">
        <v>1761</v>
      </c>
      <c r="H93" s="10" t="s">
        <v>1818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1758</v>
      </c>
      <c r="G94" s="10" t="s">
        <v>1761</v>
      </c>
      <c r="H94" s="10" t="s">
        <v>1818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1758</v>
      </c>
      <c r="G95" s="10" t="s">
        <v>1761</v>
      </c>
      <c r="H95" s="10" t="s">
        <v>1818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1758</v>
      </c>
      <c r="G96" s="10" t="s">
        <v>1761</v>
      </c>
      <c r="H96" s="10" t="s">
        <v>1818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1758</v>
      </c>
      <c r="G97" s="10" t="s">
        <v>1761</v>
      </c>
      <c r="H97" s="10" t="s">
        <v>1818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1758</v>
      </c>
      <c r="G98" s="10" t="s">
        <v>1761</v>
      </c>
      <c r="H98" s="10" t="s">
        <v>1818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1758</v>
      </c>
      <c r="G99" s="10" t="s">
        <v>1761</v>
      </c>
      <c r="H99" s="10" t="s">
        <v>1818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1758</v>
      </c>
      <c r="G100" s="10" t="s">
        <v>1761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1758</v>
      </c>
      <c r="G101" s="10" t="s">
        <v>1761</v>
      </c>
      <c r="H101" s="10" t="s">
        <v>1148</v>
      </c>
      <c r="I101" s="1246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1758</v>
      </c>
      <c r="G102" s="10" t="s">
        <v>1787</v>
      </c>
      <c r="H102" s="10" t="s">
        <v>1148</v>
      </c>
      <c r="I102" s="1246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1758</v>
      </c>
      <c r="G103" s="10" t="s">
        <v>1787</v>
      </c>
      <c r="H103" s="10" t="s">
        <v>1148</v>
      </c>
      <c r="I103" s="1246"/>
    </row>
    <row r="104" spans="1:9">
      <c r="A104" s="1274">
        <f t="shared" si="2"/>
        <v>100</v>
      </c>
      <c r="B104" s="173">
        <v>100</v>
      </c>
      <c r="C104" s="1270" t="s">
        <v>496</v>
      </c>
      <c r="D104" s="624"/>
      <c r="E104" s="1275"/>
      <c r="F104" s="173"/>
      <c r="G104" s="173"/>
      <c r="H104" s="173" t="s">
        <v>1830</v>
      </c>
      <c r="I104" s="1276"/>
    </row>
    <row r="105" spans="1:9">
      <c r="A105" s="1245"/>
      <c r="B105" s="1231"/>
      <c r="C105" s="1235"/>
      <c r="D105" s="1021"/>
      <c r="E105" s="1236"/>
      <c r="F105" s="1231"/>
      <c r="G105" s="1231"/>
      <c r="H105" s="1231"/>
      <c r="I105" s="1246"/>
    </row>
    <row r="106" spans="1:9">
      <c r="A106" s="1245"/>
      <c r="B106" s="1231"/>
      <c r="C106" s="1235"/>
      <c r="D106" s="1021"/>
      <c r="E106" s="1236"/>
      <c r="F106" s="1231"/>
      <c r="G106" s="1231"/>
      <c r="H106" s="1231"/>
      <c r="I106" s="1246"/>
    </row>
    <row r="107" spans="1:9">
      <c r="A107" s="1245"/>
      <c r="B107" s="1231"/>
      <c r="C107" s="1235"/>
      <c r="D107" s="1021"/>
      <c r="E107" s="1236"/>
      <c r="F107" s="1231"/>
      <c r="G107" s="1231"/>
      <c r="H107" s="1231"/>
      <c r="I107" s="1246"/>
    </row>
    <row r="108" spans="1:9">
      <c r="A108" s="1245"/>
      <c r="B108" s="1231"/>
      <c r="C108" s="1235"/>
      <c r="D108" s="1021"/>
      <c r="E108" s="1236"/>
      <c r="F108" s="1231"/>
      <c r="G108" s="1231"/>
      <c r="H108" s="1231"/>
      <c r="I108" s="1246"/>
    </row>
    <row r="109" spans="1:9">
      <c r="A109" s="1245"/>
      <c r="B109" s="1231"/>
      <c r="C109" s="1235"/>
      <c r="D109" s="1021"/>
      <c r="E109" s="1236"/>
      <c r="F109" s="1231"/>
      <c r="G109" s="1231"/>
      <c r="H109" s="1231"/>
      <c r="I109" s="1246"/>
    </row>
    <row r="110" spans="1:9">
      <c r="A110" s="1245"/>
      <c r="B110" s="1231"/>
      <c r="C110" s="1235"/>
      <c r="D110" s="1021"/>
      <c r="E110" s="1236"/>
      <c r="F110" s="1231"/>
      <c r="G110" s="1231"/>
      <c r="H110" s="1231"/>
      <c r="I110" s="1246"/>
    </row>
    <row r="111" spans="1:9">
      <c r="A111" s="1245"/>
      <c r="B111" s="1231"/>
      <c r="C111" s="1235"/>
      <c r="D111" s="1021"/>
      <c r="E111" s="1236"/>
      <c r="F111" s="1231"/>
      <c r="G111" s="1231"/>
      <c r="H111" s="1231"/>
      <c r="I111" s="1246"/>
    </row>
    <row r="112" spans="1:9">
      <c r="A112" s="1245"/>
      <c r="B112" s="1231"/>
      <c r="C112" s="1235"/>
      <c r="D112" s="1021"/>
      <c r="E112" s="1236"/>
      <c r="F112" s="1231"/>
      <c r="G112" s="1231"/>
      <c r="H112" s="1231"/>
      <c r="I112" s="1246"/>
    </row>
    <row r="113" spans="1:9">
      <c r="A113" s="1245"/>
      <c r="B113" s="1231"/>
      <c r="C113" s="1235"/>
      <c r="D113" s="1021"/>
      <c r="E113" s="1236"/>
      <c r="F113" s="1231"/>
      <c r="G113" s="1231"/>
      <c r="H113" s="1231"/>
      <c r="I113" s="1246"/>
    </row>
    <row r="114" spans="1:9" ht="15" thickBot="1">
      <c r="A114" s="1243"/>
      <c r="B114" s="17"/>
      <c r="C114" s="1134"/>
      <c r="D114" s="1244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27"/>
    <cfRule type="duplicateValues" dxfId="116" priority="12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24"/>
    <cfRule type="duplicateValues" dxfId="111" priority="23"/>
    <cfRule type="duplicateValues" dxfId="110" priority="22"/>
    <cfRule type="duplicateValues" dxfId="109" priority="21"/>
    <cfRule type="duplicateValues" dxfId="108" priority="20"/>
    <cfRule type="duplicateValues" dxfId="107" priority="19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10"/>
    <cfRule type="duplicateValues" dxfId="91" priority="9"/>
    <cfRule type="duplicateValues" dxfId="90" priority="8"/>
    <cfRule type="duplicateValues" dxfId="89" priority="7"/>
    <cfRule type="duplicateValues" dxfId="88" priority="6"/>
    <cfRule type="duplicateValues" dxfId="87" priority="5"/>
    <cfRule type="duplicateValues" dxfId="86" priority="4"/>
    <cfRule type="duplicateValues" dxfId="85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03" t="s">
        <v>120</v>
      </c>
      <c r="B1" s="1404"/>
      <c r="C1" s="1404"/>
      <c r="D1" s="1404"/>
      <c r="E1" s="1404"/>
      <c r="F1" s="1404"/>
      <c r="G1" s="1404"/>
      <c r="H1" s="1404"/>
      <c r="I1" s="1404"/>
      <c r="J1" s="1404"/>
      <c r="K1" s="1404"/>
      <c r="L1" s="1404"/>
      <c r="M1" s="1405"/>
    </row>
    <row r="2" spans="1:13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604"/>
    </row>
    <row r="3" spans="1:13" ht="16" thickBot="1">
      <c r="A3" s="1605" t="s">
        <v>116</v>
      </c>
      <c r="B3" s="1606"/>
      <c r="C3" s="1606"/>
      <c r="D3" s="1606"/>
      <c r="E3" s="1606"/>
      <c r="F3" s="1606"/>
      <c r="G3" s="1606"/>
      <c r="H3" s="1606"/>
      <c r="I3" s="1606"/>
      <c r="J3" s="1606"/>
      <c r="K3" s="1606"/>
      <c r="L3" s="1606"/>
      <c r="M3" s="62">
        <f>TA413_PBNTL!M1</f>
        <v>46247</v>
      </c>
    </row>
    <row r="4" spans="1:13" ht="43.5">
      <c r="A4" s="1262" t="s">
        <v>41</v>
      </c>
      <c r="B4" s="1263" t="s">
        <v>42</v>
      </c>
      <c r="C4" s="1264" t="s">
        <v>43</v>
      </c>
      <c r="D4" s="1263" t="s">
        <v>44</v>
      </c>
      <c r="E4" s="1265" t="s">
        <v>115</v>
      </c>
      <c r="F4" s="1265" t="s">
        <v>111</v>
      </c>
      <c r="G4" s="1265" t="s">
        <v>117</v>
      </c>
      <c r="H4" s="1265" t="s">
        <v>118</v>
      </c>
      <c r="I4" s="1265" t="s">
        <v>1821</v>
      </c>
      <c r="J4" s="1265" t="s">
        <v>119</v>
      </c>
      <c r="K4" s="1266" t="s">
        <v>87</v>
      </c>
      <c r="L4" s="1263" t="s">
        <v>48</v>
      </c>
      <c r="M4" s="1267" t="s">
        <v>1</v>
      </c>
    </row>
    <row r="5" spans="1:13" ht="15.5">
      <c r="A5" s="10">
        <v>1</v>
      </c>
      <c r="B5" s="10">
        <v>1</v>
      </c>
      <c r="C5" s="907" t="s">
        <v>268</v>
      </c>
      <c r="D5" s="1269" t="str">
        <f>VLOOKUP(C5,Erection!$C$5:$D$311,2,0)</f>
        <v>DD60+0</v>
      </c>
      <c r="E5" s="10" t="s">
        <v>1820</v>
      </c>
      <c r="F5" s="10" t="s">
        <v>1820</v>
      </c>
      <c r="G5" s="10" t="s">
        <v>1820</v>
      </c>
      <c r="H5" s="10" t="s">
        <v>1820</v>
      </c>
      <c r="I5" s="110">
        <v>46189</v>
      </c>
      <c r="J5" s="10"/>
      <c r="K5" s="10" t="s">
        <v>1006</v>
      </c>
      <c r="L5" s="10"/>
      <c r="M5" s="1268"/>
    </row>
    <row r="6" spans="1:13" ht="15.5">
      <c r="A6" s="10">
        <v>2</v>
      </c>
      <c r="B6" s="10">
        <v>2</v>
      </c>
      <c r="C6" s="736" t="s">
        <v>1248</v>
      </c>
      <c r="D6" s="126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1819</v>
      </c>
    </row>
    <row r="7" spans="1:13" ht="15.5">
      <c r="A7" s="10">
        <v>3</v>
      </c>
      <c r="B7" s="10">
        <v>3</v>
      </c>
      <c r="C7" s="907" t="s">
        <v>1250</v>
      </c>
      <c r="D7" s="1269" t="str">
        <f>VLOOKUP(C7,Erection!$C$5:$D$311,2,0)</f>
        <v>DA+0</v>
      </c>
      <c r="E7" s="10" t="s">
        <v>1820</v>
      </c>
      <c r="F7" s="10" t="s">
        <v>1820</v>
      </c>
      <c r="G7" s="10" t="s">
        <v>1820</v>
      </c>
      <c r="H7" s="10" t="s">
        <v>1820</v>
      </c>
      <c r="I7" s="110">
        <v>46189</v>
      </c>
      <c r="J7" s="10"/>
      <c r="K7" s="10" t="s">
        <v>1006</v>
      </c>
      <c r="L7" s="10"/>
      <c r="M7" s="1268"/>
    </row>
    <row r="8" spans="1:13" ht="15.5">
      <c r="A8" s="10">
        <v>4</v>
      </c>
      <c r="B8" s="10">
        <v>4</v>
      </c>
      <c r="C8" s="907" t="s">
        <v>1251</v>
      </c>
      <c r="D8" s="1269" t="str">
        <f>VLOOKUP(C8,Erection!$C$5:$D$311,2,0)</f>
        <v>DA+3</v>
      </c>
      <c r="E8" s="10" t="s">
        <v>1820</v>
      </c>
      <c r="F8" s="10" t="s">
        <v>1820</v>
      </c>
      <c r="G8" s="10" t="s">
        <v>1820</v>
      </c>
      <c r="H8" s="10" t="s">
        <v>1820</v>
      </c>
      <c r="I8" s="110">
        <v>46189</v>
      </c>
      <c r="J8" s="10"/>
      <c r="K8" s="10" t="s">
        <v>1006</v>
      </c>
      <c r="L8" s="10"/>
      <c r="M8" s="1268"/>
    </row>
    <row r="9" spans="1:13" ht="15.5">
      <c r="A9" s="10">
        <v>5</v>
      </c>
      <c r="B9" s="10">
        <v>5</v>
      </c>
      <c r="C9" s="907" t="s">
        <v>1252</v>
      </c>
      <c r="D9" s="1269" t="str">
        <f>VLOOKUP(C9,Erection!$C$5:$D$311,2,0)</f>
        <v>DA+3</v>
      </c>
      <c r="E9" s="10" t="s">
        <v>1820</v>
      </c>
      <c r="F9" s="10" t="s">
        <v>1820</v>
      </c>
      <c r="G9" s="10" t="s">
        <v>1820</v>
      </c>
      <c r="H9" s="10" t="s">
        <v>1820</v>
      </c>
      <c r="I9" s="110">
        <v>46189</v>
      </c>
      <c r="J9" s="10"/>
      <c r="K9" s="10" t="s">
        <v>1006</v>
      </c>
      <c r="L9" s="10"/>
      <c r="M9" s="1268"/>
    </row>
    <row r="10" spans="1:13" ht="15.5">
      <c r="A10" s="10">
        <v>6</v>
      </c>
      <c r="B10" s="10">
        <v>6</v>
      </c>
      <c r="C10" s="907" t="s">
        <v>1253</v>
      </c>
      <c r="D10" s="1269" t="str">
        <f>VLOOKUP(C10,Erection!$C$5:$D$311,2,0)</f>
        <v>DA+3</v>
      </c>
      <c r="E10" s="10" t="s">
        <v>1820</v>
      </c>
      <c r="F10" s="10" t="s">
        <v>1820</v>
      </c>
      <c r="G10" s="10" t="s">
        <v>1820</v>
      </c>
      <c r="H10" s="10" t="s">
        <v>1820</v>
      </c>
      <c r="I10" s="110">
        <v>46189</v>
      </c>
      <c r="J10" s="10"/>
      <c r="K10" s="10" t="s">
        <v>1006</v>
      </c>
      <c r="L10" s="10"/>
      <c r="M10" s="1268"/>
    </row>
    <row r="11" spans="1:13" ht="15.5">
      <c r="A11" s="10">
        <v>7</v>
      </c>
      <c r="B11" s="10">
        <v>7</v>
      </c>
      <c r="C11" s="907" t="s">
        <v>1254</v>
      </c>
      <c r="D11" s="1269" t="str">
        <f>VLOOKUP(C11,Erection!$C$5:$D$311,2,0)</f>
        <v>DA+3</v>
      </c>
      <c r="E11" s="10" t="s">
        <v>1820</v>
      </c>
      <c r="F11" s="10" t="s">
        <v>1820</v>
      </c>
      <c r="G11" s="10" t="s">
        <v>1820</v>
      </c>
      <c r="H11" s="10" t="s">
        <v>1820</v>
      </c>
      <c r="I11" s="110">
        <v>46189</v>
      </c>
      <c r="J11" s="10"/>
      <c r="K11" s="10" t="s">
        <v>1006</v>
      </c>
      <c r="L11" s="10"/>
      <c r="M11" s="1268"/>
    </row>
    <row r="12" spans="1:13" ht="15.5">
      <c r="A12" s="10">
        <v>8</v>
      </c>
      <c r="B12" s="10">
        <v>8</v>
      </c>
      <c r="C12" s="907" t="s">
        <v>1255</v>
      </c>
      <c r="D12" s="1269" t="str">
        <f>VLOOKUP(C12,Erection!$C$5:$D$311,2,0)</f>
        <v>DA+6</v>
      </c>
      <c r="E12" s="10" t="s">
        <v>1820</v>
      </c>
      <c r="F12" s="10" t="s">
        <v>1820</v>
      </c>
      <c r="G12" s="10" t="s">
        <v>1820</v>
      </c>
      <c r="H12" s="10" t="s">
        <v>1820</v>
      </c>
      <c r="I12" s="110">
        <v>46189</v>
      </c>
      <c r="J12" s="10"/>
      <c r="K12" s="10" t="s">
        <v>1006</v>
      </c>
      <c r="L12" s="10"/>
      <c r="M12" s="1268"/>
    </row>
    <row r="13" spans="1:13" ht="15.5">
      <c r="A13" s="10">
        <v>9</v>
      </c>
      <c r="B13" s="10">
        <v>9</v>
      </c>
      <c r="C13" s="907" t="s">
        <v>1256</v>
      </c>
      <c r="D13" s="1269" t="str">
        <f>VLOOKUP(C13,Erection!$C$5:$D$311,2,0)</f>
        <v>DD45+3</v>
      </c>
      <c r="E13" s="10" t="s">
        <v>1820</v>
      </c>
      <c r="F13" s="10" t="s">
        <v>1820</v>
      </c>
      <c r="G13" s="10" t="s">
        <v>1820</v>
      </c>
      <c r="H13" s="10" t="s">
        <v>1820</v>
      </c>
      <c r="I13" s="110">
        <v>46189</v>
      </c>
      <c r="J13" s="10"/>
      <c r="K13" s="10" t="s">
        <v>1006</v>
      </c>
      <c r="L13" s="10"/>
      <c r="M13" s="1268"/>
    </row>
    <row r="14" spans="1:13" ht="15.5">
      <c r="A14" s="10">
        <v>10</v>
      </c>
      <c r="B14" s="10">
        <v>10</v>
      </c>
      <c r="C14" s="907" t="s">
        <v>1257</v>
      </c>
      <c r="D14" s="1269" t="str">
        <f>VLOOKUP(C14,Erection!$C$5:$D$311,2,0)</f>
        <v>DA+3</v>
      </c>
      <c r="E14" s="10" t="s">
        <v>1820</v>
      </c>
      <c r="F14" s="10" t="s">
        <v>1820</v>
      </c>
      <c r="G14" s="10" t="s">
        <v>1820</v>
      </c>
      <c r="H14" s="10" t="s">
        <v>1820</v>
      </c>
      <c r="I14" s="110">
        <v>46189</v>
      </c>
      <c r="J14" s="10"/>
      <c r="K14" s="10" t="s">
        <v>1006</v>
      </c>
      <c r="L14" s="10"/>
      <c r="M14" s="1268"/>
    </row>
    <row r="15" spans="1:13" ht="15.5">
      <c r="A15" s="10">
        <v>11</v>
      </c>
      <c r="B15" s="10">
        <v>11</v>
      </c>
      <c r="C15" s="907" t="s">
        <v>1258</v>
      </c>
      <c r="D15" s="1269" t="str">
        <f>VLOOKUP(C15,Erection!$C$5:$D$311,2,0)</f>
        <v>DA+3</v>
      </c>
      <c r="E15" s="10" t="s">
        <v>1820</v>
      </c>
      <c r="F15" s="10" t="s">
        <v>1820</v>
      </c>
      <c r="G15" s="10" t="s">
        <v>1820</v>
      </c>
      <c r="H15" s="10" t="s">
        <v>1820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69" t="str">
        <f>VLOOKUP(C16,Erection!$C$5:$D$311,2,0)</f>
        <v>DA+0</v>
      </c>
      <c r="E16" s="10" t="s">
        <v>1820</v>
      </c>
      <c r="F16" s="10" t="s">
        <v>1820</v>
      </c>
      <c r="G16" s="10" t="s">
        <v>1820</v>
      </c>
      <c r="H16" s="10" t="s">
        <v>1820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69" t="str">
        <f>VLOOKUP(C17,Erection!$C$5:$D$311,2,0)</f>
        <v>DA+0</v>
      </c>
      <c r="E17" s="10" t="s">
        <v>1820</v>
      </c>
      <c r="F17" s="10" t="s">
        <v>1820</v>
      </c>
      <c r="G17" s="10" t="s">
        <v>1820</v>
      </c>
      <c r="H17" s="10" t="s">
        <v>1820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69" t="str">
        <f>VLOOKUP(C18,Erection!$C$5:$D$311,2,0)</f>
        <v>DA+3</v>
      </c>
      <c r="E18" s="10" t="s">
        <v>1820</v>
      </c>
      <c r="F18" s="10" t="s">
        <v>1820</v>
      </c>
      <c r="G18" s="10" t="s">
        <v>1820</v>
      </c>
      <c r="H18" s="10" t="s">
        <v>1820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69" t="str">
        <f>VLOOKUP(C19,Erection!$C$5:$D$311,2,0)</f>
        <v>DA+0</v>
      </c>
      <c r="E19" s="10" t="s">
        <v>1820</v>
      </c>
      <c r="F19" s="10" t="s">
        <v>1820</v>
      </c>
      <c r="G19" s="10" t="s">
        <v>1820</v>
      </c>
      <c r="H19" s="10" t="s">
        <v>1820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69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1819</v>
      </c>
    </row>
    <row r="21" spans="1:13" ht="15.5">
      <c r="A21" s="10">
        <v>17</v>
      </c>
      <c r="B21" s="10">
        <v>17</v>
      </c>
      <c r="C21" s="907" t="s">
        <v>1264</v>
      </c>
      <c r="D21" s="1269" t="str">
        <f>VLOOKUP(C21,Erection!$C$5:$D$311,2,0)</f>
        <v>DA+3</v>
      </c>
      <c r="E21" s="10" t="s">
        <v>1820</v>
      </c>
      <c r="F21" s="10" t="s">
        <v>1820</v>
      </c>
      <c r="G21" s="10" t="s">
        <v>1820</v>
      </c>
      <c r="H21" s="10" t="s">
        <v>1820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69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1819</v>
      </c>
    </row>
    <row r="23" spans="1:13" ht="15.5">
      <c r="A23" s="10">
        <v>19</v>
      </c>
      <c r="B23" s="10">
        <v>19</v>
      </c>
      <c r="C23" s="907" t="s">
        <v>1266</v>
      </c>
      <c r="D23" s="1269" t="str">
        <f>VLOOKUP(C23,Erection!$C$5:$D$311,2,0)</f>
        <v>DA+6</v>
      </c>
      <c r="E23" s="10" t="s">
        <v>1820</v>
      </c>
      <c r="F23" s="10" t="s">
        <v>1820</v>
      </c>
      <c r="G23" s="10" t="s">
        <v>1820</v>
      </c>
      <c r="H23" s="10" t="s">
        <v>1820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69" t="str">
        <f>VLOOKUP(C24,Erection!$C$5:$D$311,2,0)</f>
        <v>DB2+9</v>
      </c>
      <c r="E24" s="10" t="s">
        <v>1820</v>
      </c>
      <c r="F24" s="10" t="s">
        <v>1820</v>
      </c>
      <c r="G24" s="10" t="s">
        <v>1820</v>
      </c>
      <c r="H24" s="10" t="s">
        <v>1820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69" t="str">
        <f>VLOOKUP(C25,Erection!$C$5:$D$311,2,0)</f>
        <v>DA+6</v>
      </c>
      <c r="E25" s="10" t="s">
        <v>1820</v>
      </c>
      <c r="F25" s="10" t="s">
        <v>1820</v>
      </c>
      <c r="G25" s="10" t="s">
        <v>1820</v>
      </c>
      <c r="H25" s="10" t="s">
        <v>1820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69" t="str">
        <f>VLOOKUP(C26,Erection!$C$5:$D$311,2,0)</f>
        <v>DB1+3</v>
      </c>
      <c r="E26" s="10" t="s">
        <v>1820</v>
      </c>
      <c r="F26" s="10" t="s">
        <v>1820</v>
      </c>
      <c r="G26" s="10" t="s">
        <v>1820</v>
      </c>
      <c r="H26" s="10" t="s">
        <v>1820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69" t="str">
        <f>VLOOKUP(C27,Erection!$C$5:$D$311,2,0)</f>
        <v>DA+6</v>
      </c>
      <c r="E27" s="10" t="s">
        <v>1820</v>
      </c>
      <c r="F27" s="10" t="s">
        <v>1820</v>
      </c>
      <c r="G27" s="10" t="s">
        <v>1820</v>
      </c>
      <c r="H27" s="10" t="s">
        <v>1820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69" t="str">
        <f>VLOOKUP(C28,Erection!$C$5:$D$311,2,0)</f>
        <v>DA+6</v>
      </c>
      <c r="E28" s="10" t="s">
        <v>1820</v>
      </c>
      <c r="F28" s="10" t="s">
        <v>1820</v>
      </c>
      <c r="G28" s="10" t="s">
        <v>1820</v>
      </c>
      <c r="H28" s="10" t="s">
        <v>1820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69" t="str">
        <f>VLOOKUP(C29,Erection!$C$5:$D$311,2,0)</f>
        <v>DA+9</v>
      </c>
      <c r="E29" s="10" t="s">
        <v>1820</v>
      </c>
      <c r="F29" s="10" t="s">
        <v>1820</v>
      </c>
      <c r="G29" s="10" t="s">
        <v>1820</v>
      </c>
      <c r="H29" s="10" t="s">
        <v>1820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69" t="str">
        <f>VLOOKUP(C30,Erection!$C$5:$D$311,2,0)</f>
        <v>DA+6</v>
      </c>
      <c r="E30" s="10" t="s">
        <v>1820</v>
      </c>
      <c r="F30" s="10" t="s">
        <v>1820</v>
      </c>
      <c r="G30" s="10" t="s">
        <v>1820</v>
      </c>
      <c r="H30" s="10" t="s">
        <v>1820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69" t="str">
        <f>VLOOKUP(C31,Erection!$C$5:$D$311,2,0)</f>
        <v>DA+9</v>
      </c>
      <c r="E31" s="10" t="s">
        <v>1820</v>
      </c>
      <c r="F31" s="10" t="s">
        <v>1820</v>
      </c>
      <c r="G31" s="10" t="s">
        <v>1820</v>
      </c>
      <c r="H31" s="10" t="s">
        <v>1820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69" t="str">
        <f>VLOOKUP(C32,Erection!$C$5:$D$311,2,0)</f>
        <v>DA+9</v>
      </c>
      <c r="E32" s="10" t="s">
        <v>1820</v>
      </c>
      <c r="F32" s="10" t="s">
        <v>1820</v>
      </c>
      <c r="G32" s="10" t="s">
        <v>1820</v>
      </c>
      <c r="H32" s="10" t="s">
        <v>1820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69" t="str">
        <f>VLOOKUP(C33,Erection!$C$5:$D$311,2,0)</f>
        <v>DB1+6</v>
      </c>
      <c r="E33" s="10" t="s">
        <v>1820</v>
      </c>
      <c r="F33" s="10" t="s">
        <v>1820</v>
      </c>
      <c r="G33" s="10" t="s">
        <v>1820</v>
      </c>
      <c r="H33" s="10" t="s">
        <v>1820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69" t="str">
        <f>VLOOKUP(C34,Erection!$C$5:$D$311,2,0)</f>
        <v>DA+6</v>
      </c>
      <c r="E34" s="10" t="s">
        <v>1820</v>
      </c>
      <c r="F34" s="10" t="s">
        <v>1820</v>
      </c>
      <c r="G34" s="10" t="s">
        <v>1820</v>
      </c>
      <c r="H34" s="10" t="s">
        <v>1820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69" t="str">
        <f>VLOOKUP(C35,Erection!$C$5:$D$311,2,0)</f>
        <v>DA+9</v>
      </c>
      <c r="E35" s="10" t="s">
        <v>1820</v>
      </c>
      <c r="F35" s="10" t="s">
        <v>1820</v>
      </c>
      <c r="G35" s="10" t="s">
        <v>1820</v>
      </c>
      <c r="H35" s="10" t="s">
        <v>1820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69" t="str">
        <f>VLOOKUP(C36,Erection!$C$5:$D$311,2,0)</f>
        <v>DA+9</v>
      </c>
      <c r="E36" s="10" t="s">
        <v>1820</v>
      </c>
      <c r="F36" s="10" t="s">
        <v>1820</v>
      </c>
      <c r="G36" s="10" t="s">
        <v>1820</v>
      </c>
      <c r="H36" s="10" t="s">
        <v>1820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69" t="str">
        <f>VLOOKUP(C37,Erection!$C$5:$D$311,2,0)</f>
        <v>DA-1.5</v>
      </c>
      <c r="E37" s="10" t="s">
        <v>1820</v>
      </c>
      <c r="F37" s="10" t="s">
        <v>1820</v>
      </c>
      <c r="G37" s="10" t="s">
        <v>1820</v>
      </c>
      <c r="H37" s="10" t="s">
        <v>1820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69" t="str">
        <f>VLOOKUP(C38,Erection!$C$5:$D$311,2,0)</f>
        <v>DA+6</v>
      </c>
      <c r="E38" s="10" t="s">
        <v>1820</v>
      </c>
      <c r="F38" s="10" t="s">
        <v>1820</v>
      </c>
      <c r="G38" s="10" t="s">
        <v>1820</v>
      </c>
      <c r="H38" s="10" t="s">
        <v>1820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69" t="str">
        <f>VLOOKUP(C39,Erection!$C$5:$D$311,2,0)</f>
        <v>DA+3</v>
      </c>
      <c r="E39" s="10" t="s">
        <v>1820</v>
      </c>
      <c r="F39" s="10" t="s">
        <v>1820</v>
      </c>
      <c r="G39" s="10" t="s">
        <v>1820</v>
      </c>
      <c r="H39" s="10" t="s">
        <v>1820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69" t="str">
        <f>VLOOKUP(C40,Erection!$C$5:$D$311,2,0)</f>
        <v>DA+9</v>
      </c>
      <c r="E40" s="10" t="s">
        <v>1820</v>
      </c>
      <c r="F40" s="10" t="s">
        <v>1820</v>
      </c>
      <c r="G40" s="10" t="s">
        <v>1820</v>
      </c>
      <c r="H40" s="10" t="s">
        <v>1820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69" t="str">
        <f>VLOOKUP(C41,Erection!$C$5:$D$311,2,0)</f>
        <v>DA+6</v>
      </c>
      <c r="E41" s="10" t="s">
        <v>1820</v>
      </c>
      <c r="F41" s="10" t="s">
        <v>1820</v>
      </c>
      <c r="G41" s="10" t="s">
        <v>1820</v>
      </c>
      <c r="H41" s="10" t="s">
        <v>1820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69" t="str">
        <f>VLOOKUP(C42,Erection!$C$5:$D$311,2,0)</f>
        <v>DA+6</v>
      </c>
      <c r="E42" s="10" t="s">
        <v>1820</v>
      </c>
      <c r="F42" s="10" t="s">
        <v>1820</v>
      </c>
      <c r="G42" s="10" t="s">
        <v>1820</v>
      </c>
      <c r="H42" s="10" t="s">
        <v>1820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69" t="str">
        <f>VLOOKUP(C43,Erection!$C$5:$D$311,2,0)</f>
        <v>DA+9</v>
      </c>
      <c r="E43" s="10" t="s">
        <v>1820</v>
      </c>
      <c r="F43" s="10" t="s">
        <v>1820</v>
      </c>
      <c r="G43" s="10" t="s">
        <v>1820</v>
      </c>
      <c r="H43" s="10" t="s">
        <v>1820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69" t="str">
        <f>VLOOKUP(C44,Erection!$C$5:$D$311,2,0)</f>
        <v>DB1+12</v>
      </c>
      <c r="E44" s="10" t="s">
        <v>1820</v>
      </c>
      <c r="F44" s="10" t="s">
        <v>1820</v>
      </c>
      <c r="G44" s="10" t="s">
        <v>1820</v>
      </c>
      <c r="H44" s="10" t="s">
        <v>1820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69" t="str">
        <f>VLOOKUP(C45,Erection!$C$5:$D$311,2,0)</f>
        <v>DB1+9</v>
      </c>
      <c r="E45" s="10" t="s">
        <v>1820</v>
      </c>
      <c r="F45" s="10" t="s">
        <v>1820</v>
      </c>
      <c r="G45" s="10" t="s">
        <v>1820</v>
      </c>
      <c r="H45" s="10" t="s">
        <v>1820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69" t="str">
        <f>VLOOKUP(C46,Erection!$C$5:$D$311,2,0)</f>
        <v>DA+9</v>
      </c>
      <c r="E46" s="10" t="s">
        <v>1820</v>
      </c>
      <c r="F46" s="10" t="s">
        <v>1820</v>
      </c>
      <c r="G46" s="10" t="s">
        <v>1820</v>
      </c>
      <c r="H46" s="10" t="s">
        <v>1820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69" t="str">
        <f>VLOOKUP(C47,Erection!$C$5:$D$311,2,0)</f>
        <v>DA+6</v>
      </c>
      <c r="E47" s="10" t="s">
        <v>1820</v>
      </c>
      <c r="F47" s="10" t="s">
        <v>1820</v>
      </c>
      <c r="G47" s="10" t="s">
        <v>1820</v>
      </c>
      <c r="H47" s="10" t="s">
        <v>1820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69" t="str">
        <f>VLOOKUP(C48,Erection!$C$5:$D$311,2,0)</f>
        <v>DA+3</v>
      </c>
      <c r="E48" s="10" t="s">
        <v>1820</v>
      </c>
      <c r="F48" s="10" t="s">
        <v>1820</v>
      </c>
      <c r="G48" s="10" t="s">
        <v>1820</v>
      </c>
      <c r="H48" s="10" t="s">
        <v>1820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69" t="str">
        <f>VLOOKUP(C49,Erection!$C$5:$D$311,2,0)</f>
        <v>DA+9</v>
      </c>
      <c r="E49" s="10" t="s">
        <v>1820</v>
      </c>
      <c r="F49" s="10" t="s">
        <v>1820</v>
      </c>
      <c r="G49" s="10" t="s">
        <v>1820</v>
      </c>
      <c r="H49" s="10" t="s">
        <v>1820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69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1819</v>
      </c>
    </row>
    <row r="51" spans="1:13" ht="15.5">
      <c r="A51" s="10">
        <v>47</v>
      </c>
      <c r="B51" s="10">
        <v>47</v>
      </c>
      <c r="C51" s="907" t="s">
        <v>470</v>
      </c>
      <c r="D51" s="1269" t="str">
        <f>VLOOKUP(C51,Erection!$C$5:$D$311,2,0)</f>
        <v>DA-3</v>
      </c>
      <c r="E51" s="10" t="s">
        <v>1820</v>
      </c>
      <c r="F51" s="10" t="s">
        <v>1820</v>
      </c>
      <c r="G51" s="10" t="s">
        <v>1820</v>
      </c>
      <c r="H51" s="10" t="s">
        <v>1820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69" t="str">
        <f>VLOOKUP(C52,Erection!$C$5:$D$311,2,0)</f>
        <v>DA+1.5</v>
      </c>
      <c r="E52" s="10" t="s">
        <v>1820</v>
      </c>
      <c r="F52" s="10" t="s">
        <v>1820</v>
      </c>
      <c r="G52" s="10" t="s">
        <v>1820</v>
      </c>
      <c r="H52" s="10" t="s">
        <v>1820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69" t="str">
        <f>VLOOKUP(C53,Erection!$C$5:$D$311,2,0)</f>
        <v>DA+3</v>
      </c>
      <c r="E53" s="10" t="s">
        <v>1820</v>
      </c>
      <c r="F53" s="10" t="s">
        <v>1820</v>
      </c>
      <c r="G53" s="10" t="s">
        <v>1820</v>
      </c>
      <c r="H53" s="10" t="s">
        <v>1820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69" t="str">
        <f>VLOOKUP(C54,Erection!$C$5:$D$311,2,0)</f>
        <v>DA+6</v>
      </c>
      <c r="E54" s="10" t="s">
        <v>1820</v>
      </c>
      <c r="F54" s="10" t="s">
        <v>1820</v>
      </c>
      <c r="G54" s="10" t="s">
        <v>1820</v>
      </c>
      <c r="H54" s="10" t="s">
        <v>1820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69" t="str">
        <f>VLOOKUP(C55,Erection!$C$5:$D$311,2,0)</f>
        <v>DA+1.5</v>
      </c>
      <c r="E55" s="10" t="s">
        <v>1820</v>
      </c>
      <c r="F55" s="10" t="s">
        <v>1820</v>
      </c>
      <c r="G55" s="10" t="s">
        <v>1820</v>
      </c>
      <c r="H55" s="10" t="s">
        <v>1820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69" t="str">
        <f>VLOOKUP(C56,Erection!$C$5:$D$311,2,0)</f>
        <v>DA-1.5</v>
      </c>
      <c r="E56" s="10" t="s">
        <v>1820</v>
      </c>
      <c r="F56" s="10" t="s">
        <v>1820</v>
      </c>
      <c r="G56" s="10" t="s">
        <v>1820</v>
      </c>
      <c r="H56" s="10" t="s">
        <v>1820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69" t="str">
        <f>VLOOKUP(C57,Erection!$C$5:$D$311,2,0)</f>
        <v>DA+1.5</v>
      </c>
      <c r="E57" s="10" t="s">
        <v>1820</v>
      </c>
      <c r="F57" s="10" t="s">
        <v>1820</v>
      </c>
      <c r="G57" s="10" t="s">
        <v>1820</v>
      </c>
      <c r="H57" s="10" t="s">
        <v>1820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69" t="str">
        <f>VLOOKUP(C58,Erection!$C$5:$D$311,2,0)</f>
        <v>DB2+0</v>
      </c>
      <c r="E58" s="10" t="s">
        <v>1820</v>
      </c>
      <c r="F58" s="10" t="s">
        <v>1820</v>
      </c>
      <c r="G58" s="10" t="s">
        <v>1820</v>
      </c>
      <c r="H58" s="10" t="s">
        <v>1820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69" t="str">
        <f>VLOOKUP(C59,Erection!$C$5:$D$311,2,0)</f>
        <v>DA-3</v>
      </c>
      <c r="E59" s="10" t="s">
        <v>1820</v>
      </c>
      <c r="F59" s="10" t="s">
        <v>1820</v>
      </c>
      <c r="G59" s="10" t="s">
        <v>1820</v>
      </c>
      <c r="H59" s="10" t="s">
        <v>1820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69" t="str">
        <f>VLOOKUP(C60,Erection!$C$5:$D$311,2,0)</f>
        <v>DA+6</v>
      </c>
      <c r="E60" s="10" t="s">
        <v>1820</v>
      </c>
      <c r="F60" s="10" t="s">
        <v>1820</v>
      </c>
      <c r="G60" s="10" t="s">
        <v>1820</v>
      </c>
      <c r="H60" s="10" t="s">
        <v>1820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69" t="str">
        <f>VLOOKUP(C61,Erection!$C$5:$D$311,2,0)</f>
        <v>DA+9</v>
      </c>
      <c r="E61" s="10" t="s">
        <v>1820</v>
      </c>
      <c r="F61" s="10" t="s">
        <v>1820</v>
      </c>
      <c r="G61" s="10" t="s">
        <v>1820</v>
      </c>
      <c r="H61" s="10" t="s">
        <v>1820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69" t="str">
        <f>VLOOKUP(C62,Erection!$C$5:$D$311,2,0)</f>
        <v>DA+6</v>
      </c>
      <c r="E62" s="10" t="s">
        <v>1820</v>
      </c>
      <c r="F62" s="10" t="s">
        <v>1820</v>
      </c>
      <c r="G62" s="10" t="s">
        <v>1820</v>
      </c>
      <c r="H62" s="10" t="s">
        <v>1820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69" t="str">
        <f>VLOOKUP(C63,Erection!$C$5:$D$311,2,0)</f>
        <v>DA+6</v>
      </c>
      <c r="E63" s="10" t="s">
        <v>1820</v>
      </c>
      <c r="F63" s="10" t="s">
        <v>1820</v>
      </c>
      <c r="G63" s="10" t="s">
        <v>1820</v>
      </c>
      <c r="H63" s="10" t="s">
        <v>1820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69" t="str">
        <f>VLOOKUP(C64,Erection!$C$5:$D$311,2,0)</f>
        <v>DA-1.5</v>
      </c>
      <c r="E64" s="10" t="s">
        <v>1820</v>
      </c>
      <c r="F64" s="10" t="s">
        <v>1820</v>
      </c>
      <c r="G64" s="10" t="s">
        <v>1820</v>
      </c>
      <c r="H64" s="10" t="s">
        <v>1820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69" t="str">
        <f>VLOOKUP(C65,Erection!$C$5:$D$311,2,0)</f>
        <v>DB1+6</v>
      </c>
      <c r="E65" s="10" t="s">
        <v>1820</v>
      </c>
      <c r="F65" s="10" t="s">
        <v>1820</v>
      </c>
      <c r="G65" s="10" t="s">
        <v>1820</v>
      </c>
      <c r="H65" s="10" t="s">
        <v>1820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69" t="str">
        <f>VLOOKUP(C66,Erection!$C$5:$D$311,2,0)</f>
        <v>DA+1.5</v>
      </c>
      <c r="E66" s="10" t="s">
        <v>1820</v>
      </c>
      <c r="F66" s="10" t="s">
        <v>1820</v>
      </c>
      <c r="G66" s="10" t="s">
        <v>1820</v>
      </c>
      <c r="H66" s="10" t="s">
        <v>1820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69" t="str">
        <f>VLOOKUP(C67,Erection!$C$5:$D$311,2,0)</f>
        <v>DA+3</v>
      </c>
      <c r="E67" s="10" t="s">
        <v>1820</v>
      </c>
      <c r="F67" s="10" t="s">
        <v>1820</v>
      </c>
      <c r="G67" s="10" t="s">
        <v>1820</v>
      </c>
      <c r="H67" s="10" t="s">
        <v>1820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69" t="str">
        <f>VLOOKUP(C68,Erection!$C$5:$D$311,2,0)</f>
        <v>DA+3</v>
      </c>
      <c r="E68" s="10" t="s">
        <v>1820</v>
      </c>
      <c r="F68" s="10" t="s">
        <v>1820</v>
      </c>
      <c r="G68" s="10" t="s">
        <v>1820</v>
      </c>
      <c r="H68" s="10" t="s">
        <v>1820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69" t="str">
        <f>VLOOKUP(C69,Erection!$C$5:$D$311,2,0)</f>
        <v>DA+3</v>
      </c>
      <c r="E69" s="10" t="s">
        <v>1820</v>
      </c>
      <c r="F69" s="10" t="s">
        <v>1820</v>
      </c>
      <c r="G69" s="10" t="s">
        <v>1820</v>
      </c>
      <c r="H69" s="10" t="s">
        <v>1820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69" t="str">
        <f>VLOOKUP(C70,Erection!$C$5:$D$311,2,0)</f>
        <v>DA+3</v>
      </c>
      <c r="E70" s="10" t="s">
        <v>1820</v>
      </c>
      <c r="F70" s="10" t="s">
        <v>1820</v>
      </c>
      <c r="G70" s="10" t="s">
        <v>1820</v>
      </c>
      <c r="H70" s="10" t="s">
        <v>1820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69" t="str">
        <f>VLOOKUP(C71,Erection!$C$5:$D$311,2,0)</f>
        <v>DB1+0</v>
      </c>
      <c r="E71" s="10" t="s">
        <v>1820</v>
      </c>
      <c r="F71" s="10" t="s">
        <v>1820</v>
      </c>
      <c r="G71" s="10" t="s">
        <v>1820</v>
      </c>
      <c r="H71" s="10" t="s">
        <v>1820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69" t="str">
        <f>VLOOKUP(C72,Erection!$C$5:$D$311,2,0)</f>
        <v>DA-3</v>
      </c>
      <c r="E72" s="10" t="s">
        <v>1820</v>
      </c>
      <c r="F72" s="10" t="s">
        <v>1820</v>
      </c>
      <c r="G72" s="10" t="s">
        <v>1820</v>
      </c>
      <c r="H72" s="10" t="s">
        <v>1820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69" t="str">
        <f>VLOOKUP(C73,Erection!$C$5:$D$311,2,0)</f>
        <v>DA+6</v>
      </c>
      <c r="E73" s="10" t="s">
        <v>1820</v>
      </c>
      <c r="F73" s="10" t="s">
        <v>1820</v>
      </c>
      <c r="G73" s="10" t="s">
        <v>1820</v>
      </c>
      <c r="H73" s="10" t="s">
        <v>1820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69" t="str">
        <f>VLOOKUP(C74,Erection!$C$5:$D$311,2,0)</f>
        <v>DA+9</v>
      </c>
      <c r="E74" s="10" t="s">
        <v>1820</v>
      </c>
      <c r="F74" s="10" t="s">
        <v>1820</v>
      </c>
      <c r="G74" s="10" t="s">
        <v>1820</v>
      </c>
      <c r="H74" s="10" t="s">
        <v>1820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69" t="str">
        <f>VLOOKUP(C75,Erection!$C$5:$D$311,2,0)</f>
        <v>DA+6</v>
      </c>
      <c r="E75" s="10" t="s">
        <v>1820</v>
      </c>
      <c r="F75" s="10" t="s">
        <v>1820</v>
      </c>
      <c r="G75" s="10" t="s">
        <v>1820</v>
      </c>
      <c r="H75" s="10" t="s">
        <v>1820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69" t="str">
        <f>VLOOKUP(C76,Erection!$C$5:$D$311,2,0)</f>
        <v>DA+9</v>
      </c>
      <c r="E76" s="10" t="s">
        <v>1820</v>
      </c>
      <c r="F76" s="10" t="s">
        <v>1820</v>
      </c>
      <c r="G76" s="10" t="s">
        <v>1820</v>
      </c>
      <c r="H76" s="10" t="s">
        <v>1820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69" t="str">
        <f>VLOOKUP(C77,Erection!$C$5:$D$311,2,0)</f>
        <v>DA+3</v>
      </c>
      <c r="E77" s="10" t="s">
        <v>1820</v>
      </c>
      <c r="F77" s="10" t="s">
        <v>1820</v>
      </c>
      <c r="G77" s="10" t="s">
        <v>1820</v>
      </c>
      <c r="H77" s="10" t="s">
        <v>1820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69" t="str">
        <f>VLOOKUP(C78,Erection!$C$5:$D$311,2,0)</f>
        <v>DA+3</v>
      </c>
      <c r="E78" s="10" t="s">
        <v>1820</v>
      </c>
      <c r="F78" s="10" t="s">
        <v>1820</v>
      </c>
      <c r="G78" s="10" t="s">
        <v>1820</v>
      </c>
      <c r="H78" s="10" t="s">
        <v>1820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69" t="str">
        <f>VLOOKUP(C79,Erection!$C$5:$D$311,2,0)</f>
        <v>DA+9</v>
      </c>
      <c r="E79" s="10" t="s">
        <v>1820</v>
      </c>
      <c r="F79" s="10" t="s">
        <v>1820</v>
      </c>
      <c r="G79" s="10" t="s">
        <v>1820</v>
      </c>
      <c r="H79" s="10" t="s">
        <v>1820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69" t="str">
        <f>VLOOKUP(C80,Erection!$C$5:$D$311,2,0)</f>
        <v>DA+3</v>
      </c>
      <c r="E80" s="10" t="s">
        <v>1820</v>
      </c>
      <c r="F80" s="10" t="s">
        <v>1820</v>
      </c>
      <c r="G80" s="10" t="s">
        <v>1820</v>
      </c>
      <c r="H80" s="10" t="s">
        <v>1820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69" t="str">
        <f>VLOOKUP(C81,Erection!$C$5:$D$311,2,0)</f>
        <v>DA+0</v>
      </c>
      <c r="E81" s="10" t="s">
        <v>1820</v>
      </c>
      <c r="F81" s="10" t="s">
        <v>1820</v>
      </c>
      <c r="G81" s="10" t="s">
        <v>1820</v>
      </c>
      <c r="H81" s="10" t="s">
        <v>1820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69" t="str">
        <f>VLOOKUP(C82,Erection!$C$5:$D$311,2,0)</f>
        <v>DA+9</v>
      </c>
      <c r="E82" s="10" t="s">
        <v>1820</v>
      </c>
      <c r="F82" s="10" t="s">
        <v>1820</v>
      </c>
      <c r="G82" s="10" t="s">
        <v>1820</v>
      </c>
      <c r="H82" s="10" t="s">
        <v>1820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69" t="str">
        <f>VLOOKUP(C83,Erection!$C$5:$D$311,2,0)</f>
        <v>DB1+12</v>
      </c>
      <c r="E83" s="10" t="s">
        <v>1820</v>
      </c>
      <c r="F83" s="10" t="s">
        <v>1820</v>
      </c>
      <c r="G83" s="10" t="s">
        <v>1820</v>
      </c>
      <c r="H83" s="10" t="s">
        <v>1820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69" t="str">
        <f>VLOOKUP(C84,Erection!$C$5:$D$311,2,0)</f>
        <v>DA+3</v>
      </c>
      <c r="E84" s="10" t="s">
        <v>1820</v>
      </c>
      <c r="F84" s="10" t="s">
        <v>1820</v>
      </c>
      <c r="G84" s="10" t="s">
        <v>1820</v>
      </c>
      <c r="H84" s="10" t="s">
        <v>1820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69" t="str">
        <f>VLOOKUP(C85,Erection!$C$5:$D$311,2,0)</f>
        <v>DA+3</v>
      </c>
      <c r="E85" s="10" t="s">
        <v>1820</v>
      </c>
      <c r="F85" s="10" t="s">
        <v>1820</v>
      </c>
      <c r="G85" s="10" t="s">
        <v>1820</v>
      </c>
      <c r="H85" s="10" t="s">
        <v>1820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69" t="str">
        <f>VLOOKUP(C86,Erection!$C$5:$D$311,2,0)</f>
        <v>DA+0</v>
      </c>
      <c r="E86" s="10" t="s">
        <v>1820</v>
      </c>
      <c r="F86" s="10" t="s">
        <v>1820</v>
      </c>
      <c r="G86" s="10" t="s">
        <v>1820</v>
      </c>
      <c r="H86" s="10" t="s">
        <v>1820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69" t="str">
        <f>VLOOKUP(C87,Erection!$C$5:$D$311,2,0)</f>
        <v>DA+6</v>
      </c>
      <c r="E87" s="10" t="s">
        <v>1820</v>
      </c>
      <c r="F87" s="10" t="s">
        <v>1820</v>
      </c>
      <c r="G87" s="10" t="s">
        <v>1820</v>
      </c>
      <c r="H87" s="10" t="s">
        <v>1820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69" t="str">
        <f>VLOOKUP(C88,Erection!$C$5:$D$311,2,0)</f>
        <v>DA+3</v>
      </c>
      <c r="E88" s="10" t="s">
        <v>1820</v>
      </c>
      <c r="F88" s="10" t="s">
        <v>1820</v>
      </c>
      <c r="G88" s="10" t="s">
        <v>1820</v>
      </c>
      <c r="H88" s="10" t="s">
        <v>1820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69" t="str">
        <f>VLOOKUP(C89,Erection!$C$5:$D$311,2,0)</f>
        <v>DA+3</v>
      </c>
      <c r="E89" s="10" t="s">
        <v>1820</v>
      </c>
      <c r="F89" s="10" t="s">
        <v>1820</v>
      </c>
      <c r="G89" s="10" t="s">
        <v>1820</v>
      </c>
      <c r="H89" s="10" t="s">
        <v>1820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69" t="str">
        <f>VLOOKUP(C90,Erection!$C$5:$D$311,2,0)</f>
        <v>DA+9</v>
      </c>
      <c r="E90" s="10" t="s">
        <v>1820</v>
      </c>
      <c r="F90" s="10" t="s">
        <v>1820</v>
      </c>
      <c r="G90" s="10" t="s">
        <v>1820</v>
      </c>
      <c r="H90" s="10" t="s">
        <v>1820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69" t="str">
        <f>VLOOKUP(C91,Erection!$C$5:$D$311,2,0)</f>
        <v>DA+0</v>
      </c>
      <c r="E91" s="10" t="s">
        <v>1820</v>
      </c>
      <c r="F91" s="10" t="s">
        <v>1820</v>
      </c>
      <c r="G91" s="10" t="s">
        <v>1820</v>
      </c>
      <c r="H91" s="10" t="s">
        <v>1820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69" t="str">
        <f>VLOOKUP(C92,Erection!$C$5:$D$311,2,0)</f>
        <v>DA+0</v>
      </c>
      <c r="E92" s="10" t="s">
        <v>1820</v>
      </c>
      <c r="F92" s="10" t="s">
        <v>1820</v>
      </c>
      <c r="G92" s="10" t="s">
        <v>1820</v>
      </c>
      <c r="H92" s="10" t="s">
        <v>1820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69" t="str">
        <f>VLOOKUP(C93,Erection!$C$5:$D$311,2,0)</f>
        <v>DA+3</v>
      </c>
      <c r="E93" s="10" t="s">
        <v>1820</v>
      </c>
      <c r="F93" s="10" t="s">
        <v>1820</v>
      </c>
      <c r="G93" s="10" t="s">
        <v>1820</v>
      </c>
      <c r="H93" s="10" t="s">
        <v>1820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69" t="str">
        <f>VLOOKUP(C94,Erection!$C$5:$D$311,2,0)</f>
        <v>DA+3</v>
      </c>
      <c r="E94" s="10" t="s">
        <v>1820</v>
      </c>
      <c r="F94" s="10" t="s">
        <v>1820</v>
      </c>
      <c r="G94" s="10" t="s">
        <v>1820</v>
      </c>
      <c r="H94" s="10" t="s">
        <v>1820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69" t="str">
        <f>VLOOKUP(C95,Erection!$C$5:$D$311,2,0)</f>
        <v>DA+3</v>
      </c>
      <c r="E95" s="10" t="s">
        <v>1820</v>
      </c>
      <c r="F95" s="10" t="s">
        <v>1820</v>
      </c>
      <c r="G95" s="10" t="s">
        <v>1820</v>
      </c>
      <c r="H95" s="10" t="s">
        <v>1820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69" t="str">
        <f>VLOOKUP(C96,Erection!$C$5:$D$311,2,0)</f>
        <v>DA+3</v>
      </c>
      <c r="E96" s="10" t="s">
        <v>1820</v>
      </c>
      <c r="F96" s="10" t="s">
        <v>1820</v>
      </c>
      <c r="G96" s="10" t="s">
        <v>1820</v>
      </c>
      <c r="H96" s="10" t="s">
        <v>1820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69" t="str">
        <f>VLOOKUP(C97,Erection!$C$5:$D$311,2,0)</f>
        <v>DD60+9</v>
      </c>
      <c r="E97" s="10" t="s">
        <v>1820</v>
      </c>
      <c r="F97" s="10" t="s">
        <v>1820</v>
      </c>
      <c r="G97" s="10" t="s">
        <v>1820</v>
      </c>
      <c r="H97" s="10" t="s">
        <v>1820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69" t="str">
        <f>VLOOKUP(C98,Erection!$C$5:$D$311,2,0)</f>
        <v>DB1+9</v>
      </c>
      <c r="E98" s="10" t="s">
        <v>1820</v>
      </c>
      <c r="F98" s="10" t="s">
        <v>1820</v>
      </c>
      <c r="G98" s="10" t="s">
        <v>1820</v>
      </c>
      <c r="H98" s="10" t="s">
        <v>1820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69" t="str">
        <f>VLOOKUP(C99,Erection!$C$5:$D$311,2,0)</f>
        <v>DD60+18</v>
      </c>
      <c r="E99" s="10" t="s">
        <v>1820</v>
      </c>
      <c r="F99" s="10" t="s">
        <v>1820</v>
      </c>
      <c r="G99" s="10" t="s">
        <v>1820</v>
      </c>
      <c r="H99" s="10" t="s">
        <v>1820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69" t="str">
        <f>VLOOKUP(C100,Erection!$C$5:$D$311,2,0)</f>
        <v>DD60+25</v>
      </c>
      <c r="E100" s="10" t="s">
        <v>1820</v>
      </c>
      <c r="F100" s="10" t="s">
        <v>1820</v>
      </c>
      <c r="G100" s="10" t="s">
        <v>1820</v>
      </c>
      <c r="H100" s="10" t="s">
        <v>1820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69" t="str">
        <f>VLOOKUP(C101,Erection!$C$5:$D$311,2,0)</f>
        <v>DA+6</v>
      </c>
      <c r="E101" s="10" t="s">
        <v>1820</v>
      </c>
      <c r="F101" s="10" t="s">
        <v>1820</v>
      </c>
      <c r="G101" s="10" t="s">
        <v>1820</v>
      </c>
      <c r="H101" s="10" t="s">
        <v>1820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69" t="str">
        <f>VLOOKUP(C102,Erection!$C$5:$D$311,2,0)</f>
        <v>DA+3</v>
      </c>
      <c r="E102" s="10" t="s">
        <v>1820</v>
      </c>
      <c r="F102" s="10" t="s">
        <v>1820</v>
      </c>
      <c r="G102" s="10" t="s">
        <v>1820</v>
      </c>
      <c r="H102" s="10" t="s">
        <v>1820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69" t="str">
        <f>VLOOKUP(C103,Erection!$C$5:$D$311,2,0)</f>
        <v>DA+3</v>
      </c>
      <c r="E103" s="10" t="s">
        <v>1820</v>
      </c>
      <c r="F103" s="10" t="s">
        <v>1820</v>
      </c>
      <c r="G103" s="10" t="s">
        <v>1820</v>
      </c>
      <c r="H103" s="10" t="s">
        <v>1820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69" t="str">
        <f>VLOOKUP(C104,Erection!$C$5:$D$311,2,0)</f>
        <v>DA+6</v>
      </c>
      <c r="E104" s="10" t="s">
        <v>1820</v>
      </c>
      <c r="F104" s="10" t="s">
        <v>1820</v>
      </c>
      <c r="G104" s="10" t="s">
        <v>1820</v>
      </c>
      <c r="H104" s="10" t="s">
        <v>1820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69" t="str">
        <f>VLOOKUP(C105,Erection!$C$5:$D$311,2,0)</f>
        <v>DA+3</v>
      </c>
      <c r="E105" s="10" t="s">
        <v>1820</v>
      </c>
      <c r="F105" s="10" t="s">
        <v>1820</v>
      </c>
      <c r="G105" s="10" t="s">
        <v>1820</v>
      </c>
      <c r="H105" s="10" t="s">
        <v>1820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69" t="str">
        <f>VLOOKUP(C106,Erection!$C$5:$D$311,2,0)</f>
        <v>DA+9</v>
      </c>
      <c r="E106" s="10" t="s">
        <v>1820</v>
      </c>
      <c r="F106" s="10" t="s">
        <v>1820</v>
      </c>
      <c r="G106" s="10" t="s">
        <v>1820</v>
      </c>
      <c r="H106" s="10" t="s">
        <v>1820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69" t="str">
        <f>VLOOKUP(C107,Erection!$C$5:$D$311,2,0)</f>
        <v>DA+0</v>
      </c>
      <c r="E107" s="10" t="s">
        <v>1820</v>
      </c>
      <c r="F107" s="10" t="s">
        <v>1820</v>
      </c>
      <c r="G107" s="10" t="s">
        <v>1820</v>
      </c>
      <c r="H107" s="10" t="s">
        <v>1820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69" t="str">
        <f>VLOOKUP(C108,Erection!$C$5:$D$311,2,0)</f>
        <v>DA+1.5</v>
      </c>
      <c r="E108" s="10" t="s">
        <v>1820</v>
      </c>
      <c r="F108" s="10" t="s">
        <v>1820</v>
      </c>
      <c r="G108" s="10" t="s">
        <v>1820</v>
      </c>
      <c r="H108" s="10" t="s">
        <v>1820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69" t="str">
        <f>VLOOKUP(C109,Erection!$C$5:$D$311,2,0)</f>
        <v>DA+0</v>
      </c>
      <c r="E109" s="10" t="s">
        <v>1820</v>
      </c>
      <c r="F109" s="10" t="s">
        <v>1820</v>
      </c>
      <c r="G109" s="10" t="s">
        <v>1820</v>
      </c>
      <c r="H109" s="10" t="s">
        <v>1820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69" t="str">
        <f>VLOOKUP(C110,Erection!$C$5:$D$311,2,0)</f>
        <v>DA-1.5</v>
      </c>
      <c r="E110" s="10" t="s">
        <v>1820</v>
      </c>
      <c r="F110" s="10" t="s">
        <v>1820</v>
      </c>
      <c r="G110" s="10" t="s">
        <v>1820</v>
      </c>
      <c r="H110" s="10" t="s">
        <v>1820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69" t="str">
        <f>VLOOKUP(C111,Erection!$C$5:$D$311,2,0)</f>
        <v>DA+0</v>
      </c>
      <c r="E111" s="10" t="s">
        <v>1820</v>
      </c>
      <c r="F111" s="10" t="s">
        <v>1820</v>
      </c>
      <c r="G111" s="10" t="s">
        <v>1820</v>
      </c>
      <c r="H111" s="10" t="s">
        <v>1820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69" t="str">
        <f>VLOOKUP(C112,Erection!$C$5:$D$311,2,0)</f>
        <v>DA+6</v>
      </c>
      <c r="E112" s="10" t="s">
        <v>1820</v>
      </c>
      <c r="F112" s="10" t="s">
        <v>1820</v>
      </c>
      <c r="G112" s="10" t="s">
        <v>1820</v>
      </c>
      <c r="H112" s="10" t="s">
        <v>1820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69" t="str">
        <f>VLOOKUP(C113,Erection!$C$5:$D$311,2,0)</f>
        <v>DC1+3</v>
      </c>
      <c r="E113" s="10" t="s">
        <v>1820</v>
      </c>
      <c r="F113" s="10" t="s">
        <v>1820</v>
      </c>
      <c r="G113" s="10" t="s">
        <v>1820</v>
      </c>
      <c r="H113" s="10" t="s">
        <v>1820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69" t="str">
        <f>VLOOKUP(C114,Erection!$C$5:$D$311,2,0)</f>
        <v>DB2+6</v>
      </c>
      <c r="E114" s="10" t="s">
        <v>1820</v>
      </c>
      <c r="F114" s="10" t="s">
        <v>1820</v>
      </c>
      <c r="G114" s="10" t="s">
        <v>1820</v>
      </c>
      <c r="H114" s="10" t="s">
        <v>1820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69" t="str">
        <f>VLOOKUP(C115,Erection!$C$5:$D$311,2,0)</f>
        <v>DA+3</v>
      </c>
      <c r="E115" s="10" t="s">
        <v>1820</v>
      </c>
      <c r="F115" s="10" t="s">
        <v>1820</v>
      </c>
      <c r="G115" s="10" t="s">
        <v>1820</v>
      </c>
      <c r="H115" s="10" t="s">
        <v>1820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69" t="str">
        <f>VLOOKUP(C116,Erection!$C$5:$D$311,2,0)</f>
        <v>DA+1.5</v>
      </c>
      <c r="E116" s="10" t="s">
        <v>1820</v>
      </c>
      <c r="F116" s="10" t="s">
        <v>1820</v>
      </c>
      <c r="G116" s="10" t="s">
        <v>1820</v>
      </c>
      <c r="H116" s="10" t="s">
        <v>1820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69" t="str">
        <f>VLOOKUP(C117,Erection!$C$5:$D$311,2,0)</f>
        <v>DA+6</v>
      </c>
      <c r="E117" s="10" t="s">
        <v>1820</v>
      </c>
      <c r="F117" s="10" t="s">
        <v>1820</v>
      </c>
      <c r="G117" s="10" t="s">
        <v>1820</v>
      </c>
      <c r="H117" s="10" t="s">
        <v>1820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69" t="str">
        <f>VLOOKUP(C118,Erection!$C$5:$D$311,2,0)</f>
        <v>DA-3</v>
      </c>
      <c r="E118" s="10" t="s">
        <v>1820</v>
      </c>
      <c r="F118" s="10" t="s">
        <v>1820</v>
      </c>
      <c r="G118" s="10" t="s">
        <v>1820</v>
      </c>
      <c r="H118" s="10" t="s">
        <v>1820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69" t="str">
        <f>VLOOKUP(C119,Erection!$C$5:$D$311,2,0)</f>
        <v>DA+0</v>
      </c>
      <c r="E119" s="10" t="s">
        <v>1820</v>
      </c>
      <c r="F119" s="10" t="s">
        <v>1820</v>
      </c>
      <c r="G119" s="10" t="s">
        <v>1820</v>
      </c>
      <c r="H119" s="10" t="s">
        <v>1820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69" t="str">
        <f>VLOOKUP(C120,Erection!$C$5:$D$311,2,0)</f>
        <v>DA+9</v>
      </c>
      <c r="E120" s="10" t="s">
        <v>1820</v>
      </c>
      <c r="F120" s="10" t="s">
        <v>1820</v>
      </c>
      <c r="G120" s="10" t="s">
        <v>1820</v>
      </c>
      <c r="H120" s="10" t="s">
        <v>1820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69" t="str">
        <f>VLOOKUP(C121,Erection!$C$5:$D$311,2,0)</f>
        <v>DA+1.5</v>
      </c>
      <c r="E121" s="10" t="s">
        <v>1820</v>
      </c>
      <c r="F121" s="10" t="s">
        <v>1820</v>
      </c>
      <c r="G121" s="10" t="s">
        <v>1820</v>
      </c>
      <c r="H121" s="10" t="s">
        <v>1820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69" t="str">
        <f>VLOOKUP(C122,Erection!$C$5:$D$311,2,0)</f>
        <v>DD60+3</v>
      </c>
      <c r="E122" s="10" t="s">
        <v>1820</v>
      </c>
      <c r="F122" s="10" t="s">
        <v>1820</v>
      </c>
      <c r="G122" s="10" t="s">
        <v>1820</v>
      </c>
      <c r="H122" s="10" t="s">
        <v>1820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69" t="str">
        <f>VLOOKUP(C123,Erection!$C$5:$D$311,2,0)</f>
        <v>DD60+3</v>
      </c>
      <c r="E123" s="10" t="s">
        <v>1820</v>
      </c>
      <c r="F123" s="10" t="s">
        <v>1820</v>
      </c>
      <c r="G123" s="10" t="s">
        <v>1820</v>
      </c>
      <c r="H123" s="10" t="s">
        <v>1820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69" t="str">
        <f>VLOOKUP(C124,Erection!$C$5:$D$311,2,0)</f>
        <v>DA-3</v>
      </c>
      <c r="E124" s="10" t="s">
        <v>1820</v>
      </c>
      <c r="F124" s="10" t="s">
        <v>1820</v>
      </c>
      <c r="G124" s="10" t="s">
        <v>1820</v>
      </c>
      <c r="H124" s="10" t="s">
        <v>1820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69" t="str">
        <f>VLOOKUP(C125,Erection!$C$5:$D$311,2,0)</f>
        <v>DA-3</v>
      </c>
      <c r="E125" s="10" t="s">
        <v>1820</v>
      </c>
      <c r="F125" s="10" t="s">
        <v>1820</v>
      </c>
      <c r="G125" s="10" t="s">
        <v>1820</v>
      </c>
      <c r="H125" s="10" t="s">
        <v>1820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69" t="str">
        <f>VLOOKUP(C126,Erection!$C$5:$D$311,2,0)</f>
        <v>DA+1.5</v>
      </c>
      <c r="E126" s="10" t="s">
        <v>1820</v>
      </c>
      <c r="F126" s="10" t="s">
        <v>1820</v>
      </c>
      <c r="G126" s="10" t="s">
        <v>1820</v>
      </c>
      <c r="H126" s="10" t="s">
        <v>1820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69" t="str">
        <f>VLOOKUP(C127,Erection!$C$5:$D$311,2,0)</f>
        <v>DA+3</v>
      </c>
      <c r="E127" s="10" t="s">
        <v>1820</v>
      </c>
      <c r="F127" s="10" t="s">
        <v>1820</v>
      </c>
      <c r="G127" s="10" t="s">
        <v>1820</v>
      </c>
      <c r="H127" s="10" t="s">
        <v>1820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69" t="str">
        <f>VLOOKUP(C128,Erection!$C$5:$D$311,2,0)</f>
        <v>DA+0</v>
      </c>
      <c r="E128" s="10" t="s">
        <v>1820</v>
      </c>
      <c r="F128" s="10" t="s">
        <v>1820</v>
      </c>
      <c r="G128" s="10" t="s">
        <v>1820</v>
      </c>
      <c r="H128" s="10" t="s">
        <v>1820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69" t="str">
        <f>VLOOKUP(C129,Erection!$C$5:$D$311,2,0)</f>
        <v>DA-3</v>
      </c>
      <c r="E129" s="10" t="s">
        <v>1820</v>
      </c>
      <c r="F129" s="10" t="s">
        <v>1820</v>
      </c>
      <c r="G129" s="10" t="s">
        <v>1820</v>
      </c>
      <c r="H129" s="10" t="s">
        <v>1820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69" t="str">
        <f>VLOOKUP(C130,Erection!$C$5:$D$311,2,0)</f>
        <v>DA+0</v>
      </c>
      <c r="E130" s="10" t="s">
        <v>1820</v>
      </c>
      <c r="F130" s="10" t="s">
        <v>1820</v>
      </c>
      <c r="G130" s="10" t="s">
        <v>1820</v>
      </c>
      <c r="H130" s="10" t="s">
        <v>1820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69" t="str">
        <f>VLOOKUP(C131,Erection!$C$5:$D$311,2,0)</f>
        <v>DA+6</v>
      </c>
      <c r="E131" s="10" t="s">
        <v>1820</v>
      </c>
      <c r="F131" s="10" t="s">
        <v>1820</v>
      </c>
      <c r="G131" s="10" t="s">
        <v>1820</v>
      </c>
      <c r="H131" s="10" t="s">
        <v>1820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69" t="str">
        <f>VLOOKUP(C132,Erection!$C$5:$D$311,2,0)</f>
        <v>DA+6</v>
      </c>
      <c r="E132" s="10" t="s">
        <v>1820</v>
      </c>
      <c r="F132" s="10" t="s">
        <v>1820</v>
      </c>
      <c r="G132" s="10" t="s">
        <v>1820</v>
      </c>
      <c r="H132" s="10" t="s">
        <v>1820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69" t="str">
        <f>VLOOKUP(C133,Erection!$C$5:$D$311,2,0)</f>
        <v>DA+0</v>
      </c>
      <c r="E133" s="10" t="s">
        <v>1820</v>
      </c>
      <c r="F133" s="10" t="s">
        <v>1820</v>
      </c>
      <c r="G133" s="10" t="s">
        <v>1820</v>
      </c>
      <c r="H133" s="10" t="s">
        <v>1820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69" t="str">
        <f>VLOOKUP(C134,Erection!$C$5:$D$311,2,0)</f>
        <v>DA+0</v>
      </c>
      <c r="E134" s="10" t="s">
        <v>1820</v>
      </c>
      <c r="F134" s="10" t="s">
        <v>1820</v>
      </c>
      <c r="G134" s="10" t="s">
        <v>1820</v>
      </c>
      <c r="H134" s="10" t="s">
        <v>1820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69" t="str">
        <f>VLOOKUP(C135,Erection!$C$5:$D$311,2,0)</f>
        <v>DC2+15</v>
      </c>
      <c r="E135" s="10" t="s">
        <v>1820</v>
      </c>
      <c r="F135" s="10" t="s">
        <v>1820</v>
      </c>
      <c r="G135" s="10" t="s">
        <v>1820</v>
      </c>
      <c r="H135" s="10" t="s">
        <v>1820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69" t="str">
        <f>VLOOKUP(C136,Erection!$C$5:$D$311,2,0)</f>
        <v>DB2+9</v>
      </c>
      <c r="E136" s="10" t="s">
        <v>1820</v>
      </c>
      <c r="F136" s="10" t="s">
        <v>1820</v>
      </c>
      <c r="G136" s="10" t="s">
        <v>1820</v>
      </c>
      <c r="H136" s="10" t="s">
        <v>1820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69" t="str">
        <f>VLOOKUP(C137,Erection!$C$5:$D$311,2,0)</f>
        <v>DB1+9</v>
      </c>
      <c r="E137" s="10" t="s">
        <v>1820</v>
      </c>
      <c r="F137" s="10" t="s">
        <v>1820</v>
      </c>
      <c r="G137" s="10" t="s">
        <v>1820</v>
      </c>
      <c r="H137" s="10" t="s">
        <v>1820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69" t="str">
        <f>VLOOKUP(C138,Erection!$C$5:$D$311,2,0)</f>
        <v>DD60+18</v>
      </c>
      <c r="E138" s="10" t="s">
        <v>1820</v>
      </c>
      <c r="F138" s="10" t="s">
        <v>1820</v>
      </c>
      <c r="G138" s="10" t="s">
        <v>1820</v>
      </c>
      <c r="H138" s="10" t="s">
        <v>1820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69" t="str">
        <f>VLOOKUP(C139,Erection!$C$5:$D$311,2,0)</f>
        <v>DD60+18</v>
      </c>
      <c r="E139" s="10" t="s">
        <v>1820</v>
      </c>
      <c r="F139" s="10" t="s">
        <v>1820</v>
      </c>
      <c r="G139" s="10" t="s">
        <v>1820</v>
      </c>
      <c r="H139" s="10" t="s">
        <v>1820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69" t="str">
        <f>VLOOKUP(C140,Erection!$C$5:$D$311,2,0)</f>
        <v>DD60+35</v>
      </c>
      <c r="E140" s="10" t="s">
        <v>1820</v>
      </c>
      <c r="F140" s="10" t="s">
        <v>1820</v>
      </c>
      <c r="G140" s="10" t="s">
        <v>1820</v>
      </c>
      <c r="H140" s="10" t="s">
        <v>1820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69" t="str">
        <f>VLOOKUP(C141,Erection!$C$5:$D$311,2,0)</f>
        <v>DD60+35</v>
      </c>
      <c r="E141" s="10" t="s">
        <v>1820</v>
      </c>
      <c r="F141" s="10" t="s">
        <v>1820</v>
      </c>
      <c r="G141" s="10" t="s">
        <v>1820</v>
      </c>
      <c r="H141" s="10" t="s">
        <v>1820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69" t="str">
        <f>VLOOKUP(C142,Erection!$C$5:$D$311,2,0)</f>
        <v>DA-1.5</v>
      </c>
      <c r="E142" s="10" t="s">
        <v>1820</v>
      </c>
      <c r="F142" s="10" t="s">
        <v>1820</v>
      </c>
      <c r="G142" s="10" t="s">
        <v>1820</v>
      </c>
      <c r="H142" s="10" t="s">
        <v>1820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69" t="str">
        <f>VLOOKUP(C143,Erection!$C$5:$D$311,2,0)</f>
        <v>DA+1.5</v>
      </c>
      <c r="E143" s="10" t="s">
        <v>1820</v>
      </c>
      <c r="F143" s="10" t="s">
        <v>1820</v>
      </c>
      <c r="G143" s="10" t="s">
        <v>1820</v>
      </c>
      <c r="H143" s="10" t="s">
        <v>1820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69" t="str">
        <f>VLOOKUP(C144,Erection!$C$5:$D$311,2,0)</f>
        <v>DA+1.5</v>
      </c>
      <c r="E144" s="10" t="s">
        <v>1820</v>
      </c>
      <c r="F144" s="10" t="s">
        <v>1820</v>
      </c>
      <c r="G144" s="10" t="s">
        <v>1820</v>
      </c>
      <c r="H144" s="10" t="s">
        <v>1820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69" t="str">
        <f>VLOOKUP(C145,Erection!$C$5:$D$311,2,0)</f>
        <v>DA-3</v>
      </c>
      <c r="E145" s="10" t="s">
        <v>1820</v>
      </c>
      <c r="F145" s="10" t="s">
        <v>1820</v>
      </c>
      <c r="G145" s="10" t="s">
        <v>1820</v>
      </c>
      <c r="H145" s="10" t="s">
        <v>1820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69" t="str">
        <f>VLOOKUP(C146,Erection!$C$5:$D$311,2,0)</f>
        <v>DC2-3</v>
      </c>
      <c r="E146" s="10" t="s">
        <v>1820</v>
      </c>
      <c r="F146" s="10" t="s">
        <v>1820</v>
      </c>
      <c r="G146" s="10" t="s">
        <v>1820</v>
      </c>
      <c r="H146" s="10" t="s">
        <v>1820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69" t="str">
        <f>VLOOKUP(C147,Erection!$C$5:$D$311,2,0)</f>
        <v>DC1+0</v>
      </c>
      <c r="E147" s="10" t="s">
        <v>1820</v>
      </c>
      <c r="F147" s="10" t="s">
        <v>1820</v>
      </c>
      <c r="G147" s="10" t="s">
        <v>1820</v>
      </c>
      <c r="H147" s="10" t="s">
        <v>1820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69" t="str">
        <f>VLOOKUP(C148,Erection!$C$5:$D$311,2,0)</f>
        <v>DA+6</v>
      </c>
      <c r="E148" s="10" t="s">
        <v>1820</v>
      </c>
      <c r="F148" s="10" t="s">
        <v>1820</v>
      </c>
      <c r="G148" s="10" t="s">
        <v>1820</v>
      </c>
      <c r="H148" s="10" t="s">
        <v>1820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69" t="str">
        <f>VLOOKUP(C149,Erection!$C$5:$D$311,2,0)</f>
        <v>DA+0</v>
      </c>
      <c r="E149" s="10" t="s">
        <v>1820</v>
      </c>
      <c r="F149" s="10" t="s">
        <v>1820</v>
      </c>
      <c r="G149" s="10" t="s">
        <v>1820</v>
      </c>
      <c r="H149" s="10" t="s">
        <v>1820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69" t="str">
        <f>VLOOKUP(C150,Erection!$C$5:$D$311,2,0)</f>
        <v>DA+0</v>
      </c>
      <c r="E150" s="10" t="s">
        <v>1820</v>
      </c>
      <c r="F150" s="10" t="s">
        <v>1820</v>
      </c>
      <c r="G150" s="10" t="s">
        <v>1820</v>
      </c>
      <c r="H150" s="10" t="s">
        <v>1820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69" t="str">
        <f>VLOOKUP(C151,Erection!$C$5:$D$311,2,0)</f>
        <v>DA+3</v>
      </c>
      <c r="E151" s="10" t="s">
        <v>1820</v>
      </c>
      <c r="F151" s="10" t="s">
        <v>1820</v>
      </c>
      <c r="G151" s="10" t="s">
        <v>1820</v>
      </c>
      <c r="H151" s="10" t="s">
        <v>1820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69" t="str">
        <f>VLOOKUP(C152,Erection!$C$5:$D$311,2,0)</f>
        <v>DA+0</v>
      </c>
      <c r="E152" s="10" t="s">
        <v>1820</v>
      </c>
      <c r="F152" s="10" t="s">
        <v>1820</v>
      </c>
      <c r="G152" s="10" t="s">
        <v>1820</v>
      </c>
      <c r="H152" s="10" t="s">
        <v>1820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69" t="str">
        <f>VLOOKUP(C153,Erection!$C$5:$D$311,2,0)</f>
        <v>DA+6</v>
      </c>
      <c r="E153" s="10" t="s">
        <v>1820</v>
      </c>
      <c r="F153" s="10" t="s">
        <v>1820</v>
      </c>
      <c r="G153" s="10" t="s">
        <v>1820</v>
      </c>
      <c r="H153" s="10" t="s">
        <v>1820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69" t="str">
        <f>VLOOKUP(C154,Erection!$C$5:$D$311,2,0)</f>
        <v>DA+6</v>
      </c>
      <c r="E154" s="10" t="s">
        <v>1820</v>
      </c>
      <c r="F154" s="10" t="s">
        <v>1820</v>
      </c>
      <c r="G154" s="10" t="s">
        <v>1820</v>
      </c>
      <c r="H154" s="10" t="s">
        <v>1820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69" t="str">
        <f>VLOOKUP(C155,Erection!$C$5:$D$311,2,0)</f>
        <v>DA+6</v>
      </c>
      <c r="E155" s="10" t="s">
        <v>1820</v>
      </c>
      <c r="F155" s="10" t="s">
        <v>1820</v>
      </c>
      <c r="G155" s="10" t="s">
        <v>1820</v>
      </c>
      <c r="H155" s="10" t="s">
        <v>1820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69" t="str">
        <f>VLOOKUP(C156,Erection!$C$5:$D$311,2,0)</f>
        <v>DA+3</v>
      </c>
      <c r="E156" s="10" t="s">
        <v>1820</v>
      </c>
      <c r="F156" s="10" t="s">
        <v>1820</v>
      </c>
      <c r="G156" s="10" t="s">
        <v>1820</v>
      </c>
      <c r="H156" s="10" t="s">
        <v>1820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69" t="str">
        <f>VLOOKUP(C157,Erection!$C$5:$D$311,2,0)</f>
        <v>DA+6</v>
      </c>
      <c r="E157" s="10" t="s">
        <v>1820</v>
      </c>
      <c r="F157" s="10" t="s">
        <v>1820</v>
      </c>
      <c r="G157" s="10" t="s">
        <v>1820</v>
      </c>
      <c r="H157" s="10" t="s">
        <v>1820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69" t="str">
        <f>VLOOKUP(C158,Erection!$C$5:$D$311,2,0)</f>
        <v>DA+9</v>
      </c>
      <c r="E158" s="10" t="s">
        <v>1820</v>
      </c>
      <c r="F158" s="10" t="s">
        <v>1820</v>
      </c>
      <c r="G158" s="10" t="s">
        <v>1820</v>
      </c>
      <c r="H158" s="10" t="s">
        <v>1820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69" t="str">
        <f>VLOOKUP(C159,Erection!$C$5:$D$311,2,0)</f>
        <v>DA+0</v>
      </c>
      <c r="E159" s="10" t="s">
        <v>1820</v>
      </c>
      <c r="F159" s="10" t="s">
        <v>1820</v>
      </c>
      <c r="G159" s="10" t="s">
        <v>1820</v>
      </c>
      <c r="H159" s="10" t="s">
        <v>1820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69" t="str">
        <f>VLOOKUP(C160,Erection!$C$5:$D$311,2,0)</f>
        <v>DA+9</v>
      </c>
      <c r="E160" s="10" t="s">
        <v>1820</v>
      </c>
      <c r="F160" s="10" t="s">
        <v>1820</v>
      </c>
      <c r="G160" s="10" t="s">
        <v>1820</v>
      </c>
      <c r="H160" s="10" t="s">
        <v>1820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69" t="str">
        <f>VLOOKUP(C161,Erection!$C$5:$D$311,2,0)</f>
        <v>DA+0</v>
      </c>
      <c r="E161" s="10" t="s">
        <v>1820</v>
      </c>
      <c r="F161" s="10" t="s">
        <v>1820</v>
      </c>
      <c r="G161" s="10" t="s">
        <v>1820</v>
      </c>
      <c r="H161" s="10" t="s">
        <v>1820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69" t="str">
        <f>VLOOKUP(C162,Erection!$C$5:$D$311,2,0)</f>
        <v>DA-3</v>
      </c>
      <c r="E162" s="10" t="s">
        <v>1820</v>
      </c>
      <c r="F162" s="10" t="s">
        <v>1820</v>
      </c>
      <c r="G162" s="10" t="s">
        <v>1820</v>
      </c>
      <c r="H162" s="10" t="s">
        <v>1820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69" t="str">
        <f>VLOOKUP(C163,Erection!$C$5:$D$311,2,0)</f>
        <v>DA+3</v>
      </c>
      <c r="E163" s="10" t="s">
        <v>1820</v>
      </c>
      <c r="F163" s="10" t="s">
        <v>1820</v>
      </c>
      <c r="G163" s="10" t="s">
        <v>1820</v>
      </c>
      <c r="H163" s="10" t="s">
        <v>1820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69" t="str">
        <f>VLOOKUP(C164,Erection!$C$5:$D$311,2,0)</f>
        <v>DA-3</v>
      </c>
      <c r="E164" s="10" t="s">
        <v>1820</v>
      </c>
      <c r="F164" s="10" t="s">
        <v>1820</v>
      </c>
      <c r="G164" s="10" t="s">
        <v>1820</v>
      </c>
      <c r="H164" s="10" t="s">
        <v>1820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69" t="str">
        <f>VLOOKUP(C165,Erection!$C$5:$D$311,2,0)</f>
        <v>DA+3</v>
      </c>
      <c r="E165" s="10" t="s">
        <v>1820</v>
      </c>
      <c r="F165" s="10" t="s">
        <v>1820</v>
      </c>
      <c r="G165" s="10" t="s">
        <v>1820</v>
      </c>
      <c r="H165" s="10" t="s">
        <v>1820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69" t="str">
        <f>VLOOKUP(C166,Erection!$C$5:$D$311,2,0)</f>
        <v>DB1+0</v>
      </c>
      <c r="E166" s="10" t="s">
        <v>1820</v>
      </c>
      <c r="F166" s="10" t="s">
        <v>1820</v>
      </c>
      <c r="G166" s="10" t="s">
        <v>1820</v>
      </c>
      <c r="H166" s="10" t="s">
        <v>1820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69" t="str">
        <f>VLOOKUP(C167,Erection!$C$5:$D$311,2,0)</f>
        <v>DA+3</v>
      </c>
      <c r="E167" s="10" t="s">
        <v>1820</v>
      </c>
      <c r="F167" s="10" t="s">
        <v>1820</v>
      </c>
      <c r="G167" s="10" t="s">
        <v>1820</v>
      </c>
      <c r="H167" s="10" t="s">
        <v>1820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69" t="str">
        <f>VLOOKUP(C168,Erection!$C$5:$D$311,2,0)</f>
        <v>DA+1.5</v>
      </c>
      <c r="E168" s="10" t="s">
        <v>1820</v>
      </c>
      <c r="F168" s="10" t="s">
        <v>1820</v>
      </c>
      <c r="G168" s="10" t="s">
        <v>1820</v>
      </c>
      <c r="H168" s="10" t="s">
        <v>1820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69" t="str">
        <f>VLOOKUP(C169,Erection!$C$5:$D$311,2,0)</f>
        <v>DA+3</v>
      </c>
      <c r="E169" s="10" t="s">
        <v>1820</v>
      </c>
      <c r="F169" s="10" t="s">
        <v>1820</v>
      </c>
      <c r="G169" s="10" t="s">
        <v>1820</v>
      </c>
      <c r="H169" s="10" t="s">
        <v>1820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69" t="str">
        <f>VLOOKUP(C170,Erection!$C$5:$D$311,2,0)</f>
        <v>DA-1.5</v>
      </c>
      <c r="E170" s="10" t="s">
        <v>1820</v>
      </c>
      <c r="F170" s="10" t="s">
        <v>1820</v>
      </c>
      <c r="G170" s="10" t="s">
        <v>1820</v>
      </c>
      <c r="H170" s="10" t="s">
        <v>1820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69" t="str">
        <f>VLOOKUP(C171,Erection!$C$5:$D$311,2,0)</f>
        <v>DA+6</v>
      </c>
      <c r="E171" s="10" t="s">
        <v>1820</v>
      </c>
      <c r="F171" s="10" t="s">
        <v>1820</v>
      </c>
      <c r="G171" s="10" t="s">
        <v>1820</v>
      </c>
      <c r="H171" s="10" t="s">
        <v>1820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69" t="str">
        <f>VLOOKUP(C172,Erection!$C$5:$D$311,2,0)</f>
        <v>DA+9</v>
      </c>
      <c r="E172" s="10" t="s">
        <v>1820</v>
      </c>
      <c r="F172" s="10" t="s">
        <v>1820</v>
      </c>
      <c r="G172" s="10" t="s">
        <v>1820</v>
      </c>
      <c r="H172" s="10" t="s">
        <v>1820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69" t="str">
        <f>VLOOKUP(C173,Erection!$C$5:$D$311,2,0)</f>
        <v>DA+0</v>
      </c>
      <c r="E173" s="10" t="s">
        <v>1820</v>
      </c>
      <c r="F173" s="10" t="s">
        <v>1820</v>
      </c>
      <c r="G173" s="10" t="s">
        <v>1820</v>
      </c>
      <c r="H173" s="10" t="s">
        <v>1820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69" t="str">
        <f>VLOOKUP(C174,Erection!$C$5:$D$311,2,0)</f>
        <v>DA+0</v>
      </c>
      <c r="E174" s="10" t="s">
        <v>1820</v>
      </c>
      <c r="F174" s="10" t="s">
        <v>1820</v>
      </c>
      <c r="G174" s="10" t="s">
        <v>1820</v>
      </c>
      <c r="H174" s="10" t="s">
        <v>1820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69" t="str">
        <f>VLOOKUP(C175,Erection!$C$5:$D$311,2,0)</f>
        <v>DA+1.5</v>
      </c>
      <c r="E175" s="10" t="s">
        <v>1820</v>
      </c>
      <c r="F175" s="10" t="s">
        <v>1820</v>
      </c>
      <c r="G175" s="10" t="s">
        <v>1820</v>
      </c>
      <c r="H175" s="10" t="s">
        <v>1820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69" t="str">
        <f>VLOOKUP(C176,Erection!$C$5:$D$311,2,0)</f>
        <v>DA+4.5</v>
      </c>
      <c r="E176" s="10" t="s">
        <v>1820</v>
      </c>
      <c r="F176" s="10" t="s">
        <v>1820</v>
      </c>
      <c r="G176" s="10" t="s">
        <v>1820</v>
      </c>
      <c r="H176" s="10" t="s">
        <v>1820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69" t="str">
        <f>VLOOKUP(C177,Erection!$C$5:$D$311,2,0)</f>
        <v>DB2+0</v>
      </c>
      <c r="E177" s="10" t="s">
        <v>1820</v>
      </c>
      <c r="F177" s="10" t="s">
        <v>1820</v>
      </c>
      <c r="G177" s="10" t="s">
        <v>1820</v>
      </c>
      <c r="H177" s="10" t="s">
        <v>1820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69" t="str">
        <f>VLOOKUP(C178,Erection!$C$5:$D$311,2,0)</f>
        <v>DA+6</v>
      </c>
      <c r="E178" s="10" t="s">
        <v>1820</v>
      </c>
      <c r="F178" s="10" t="s">
        <v>1820</v>
      </c>
      <c r="G178" s="10" t="s">
        <v>1820</v>
      </c>
      <c r="H178" s="10" t="s">
        <v>1820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69" t="str">
        <f>VLOOKUP(C179,Erection!$C$5:$D$311,2,0)</f>
        <v>DA+9</v>
      </c>
      <c r="E179" s="10" t="s">
        <v>1820</v>
      </c>
      <c r="F179" s="10" t="s">
        <v>1820</v>
      </c>
      <c r="G179" s="10" t="s">
        <v>1820</v>
      </c>
      <c r="H179" s="10" t="s">
        <v>1820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69" t="str">
        <f>VLOOKUP(C180,Erection!$C$5:$D$311,2,0)</f>
        <v>DA+6</v>
      </c>
      <c r="E180" s="10" t="s">
        <v>1820</v>
      </c>
      <c r="F180" s="10" t="s">
        <v>1820</v>
      </c>
      <c r="G180" s="10" t="s">
        <v>1820</v>
      </c>
      <c r="H180" s="10" t="s">
        <v>1820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69" t="str">
        <f>VLOOKUP(C181,Erection!$C$5:$D$311,2,0)</f>
        <v>DA+9</v>
      </c>
      <c r="E181" s="10" t="s">
        <v>1820</v>
      </c>
      <c r="F181" s="10" t="s">
        <v>1820</v>
      </c>
      <c r="G181" s="10" t="s">
        <v>1820</v>
      </c>
      <c r="H181" s="10" t="s">
        <v>1820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69" t="str">
        <f>VLOOKUP(C182,Erection!$C$5:$D$311,2,0)</f>
        <v>DA+9</v>
      </c>
      <c r="E182" s="10" t="s">
        <v>1820</v>
      </c>
      <c r="F182" s="10" t="s">
        <v>1820</v>
      </c>
      <c r="G182" s="10" t="s">
        <v>1820</v>
      </c>
      <c r="H182" s="10" t="s">
        <v>1820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69" t="str">
        <f>VLOOKUP(C183,Erection!$C$5:$D$311,2,0)</f>
        <v>DA+9</v>
      </c>
      <c r="E183" s="10" t="s">
        <v>1820</v>
      </c>
      <c r="F183" s="10" t="s">
        <v>1820</v>
      </c>
      <c r="G183" s="10" t="s">
        <v>1820</v>
      </c>
      <c r="H183" s="10" t="s">
        <v>1820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69" t="str">
        <f>VLOOKUP(C184,Erection!$C$5:$D$311,2,0)</f>
        <v>DA+3</v>
      </c>
      <c r="E184" s="10" t="s">
        <v>1820</v>
      </c>
      <c r="F184" s="10" t="s">
        <v>1820</v>
      </c>
      <c r="G184" s="10" t="s">
        <v>1820</v>
      </c>
      <c r="H184" s="10" t="s">
        <v>1820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69" t="str">
        <f>VLOOKUP(C185,Erection!$C$5:$D$311,2,0)</f>
        <v>DB1+9</v>
      </c>
      <c r="E185" s="10" t="s">
        <v>1820</v>
      </c>
      <c r="F185" s="10" t="s">
        <v>1820</v>
      </c>
      <c r="G185" s="10" t="s">
        <v>1820</v>
      </c>
      <c r="H185" s="10" t="s">
        <v>1820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69" t="str">
        <f>VLOOKUP(C186,Erection!$C$5:$D$311,2,0)</f>
        <v>DB1+9</v>
      </c>
      <c r="E186" s="10" t="s">
        <v>1820</v>
      </c>
      <c r="F186" s="10" t="s">
        <v>1820</v>
      </c>
      <c r="G186" s="10" t="s">
        <v>1820</v>
      </c>
      <c r="H186" s="10" t="s">
        <v>1820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69" t="str">
        <f>VLOOKUP(C187,Erection!$C$5:$D$311,2,0)</f>
        <v>DA+9</v>
      </c>
      <c r="E187" s="10" t="s">
        <v>1820</v>
      </c>
      <c r="F187" s="10" t="s">
        <v>1820</v>
      </c>
      <c r="G187" s="10" t="s">
        <v>1820</v>
      </c>
      <c r="H187" s="10" t="s">
        <v>1820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69" t="str">
        <f>VLOOKUP(C188,Erection!$C$5:$D$311,2,0)</f>
        <v>DA+9</v>
      </c>
      <c r="E188" s="10" t="s">
        <v>1820</v>
      </c>
      <c r="F188" s="10" t="s">
        <v>1820</v>
      </c>
      <c r="G188" s="10" t="s">
        <v>1820</v>
      </c>
      <c r="H188" s="10" t="s">
        <v>1820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69" t="str">
        <f>VLOOKUP(C189,Erection!$C$5:$D$311,2,0)</f>
        <v>DA+3</v>
      </c>
      <c r="E189" s="10" t="s">
        <v>1820</v>
      </c>
      <c r="F189" s="10" t="s">
        <v>1820</v>
      </c>
      <c r="G189" s="10" t="s">
        <v>1820</v>
      </c>
      <c r="H189" s="10" t="s">
        <v>1820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69" t="str">
        <f>VLOOKUP(C190,Erection!$C$5:$D$311,2,0)</f>
        <v>DA+3</v>
      </c>
      <c r="E190" s="10" t="s">
        <v>1820</v>
      </c>
      <c r="F190" s="10" t="s">
        <v>1820</v>
      </c>
      <c r="G190" s="10" t="s">
        <v>1820</v>
      </c>
      <c r="H190" s="10" t="s">
        <v>1820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69" t="str">
        <f>VLOOKUP(C191,Erection!$C$5:$D$311,2,0)</f>
        <v>DA+0</v>
      </c>
      <c r="E191" s="10" t="s">
        <v>1820</v>
      </c>
      <c r="F191" s="10" t="s">
        <v>1820</v>
      </c>
      <c r="G191" s="10" t="s">
        <v>1820</v>
      </c>
      <c r="H191" s="10" t="s">
        <v>1820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69" t="str">
        <f>VLOOKUP(C192,Erection!$C$5:$D$311,2,0)</f>
        <v>DA+6</v>
      </c>
      <c r="E192" s="10" t="s">
        <v>1820</v>
      </c>
      <c r="F192" s="10" t="s">
        <v>1820</v>
      </c>
      <c r="G192" s="10" t="s">
        <v>1820</v>
      </c>
      <c r="H192" s="10" t="s">
        <v>1820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69" t="str">
        <f>VLOOKUP(C193,Erection!$C$5:$D$311,2,0)</f>
        <v>DA+6</v>
      </c>
      <c r="E193" s="10" t="s">
        <v>1820</v>
      </c>
      <c r="F193" s="10" t="s">
        <v>1820</v>
      </c>
      <c r="G193" s="10" t="s">
        <v>1820</v>
      </c>
      <c r="H193" s="10" t="s">
        <v>1820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69" t="str">
        <f>VLOOKUP(C194,Erection!$C$5:$D$311,2,0)</f>
        <v>DA+3</v>
      </c>
      <c r="E194" s="10" t="s">
        <v>1820</v>
      </c>
      <c r="F194" s="10" t="s">
        <v>1820</v>
      </c>
      <c r="G194" s="10" t="s">
        <v>1820</v>
      </c>
      <c r="H194" s="10" t="s">
        <v>1820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69" t="str">
        <f>VLOOKUP(C195,Erection!$C$5:$D$311,2,0)</f>
        <v>DA+1.5</v>
      </c>
      <c r="E195" s="10" t="s">
        <v>1820</v>
      </c>
      <c r="F195" s="10" t="s">
        <v>1820</v>
      </c>
      <c r="G195" s="10" t="s">
        <v>1820</v>
      </c>
      <c r="H195" s="10" t="s">
        <v>1820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69" t="str">
        <f>VLOOKUP(C196,Erection!$C$5:$D$311,2,0)</f>
        <v>DB1+6</v>
      </c>
      <c r="E196" s="10" t="s">
        <v>1820</v>
      </c>
      <c r="F196" s="10" t="s">
        <v>1820</v>
      </c>
      <c r="G196" s="10" t="s">
        <v>1820</v>
      </c>
      <c r="H196" s="10" t="s">
        <v>1820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69" t="str">
        <f>VLOOKUP(C197,Erection!$C$5:$D$311,2,0)</f>
        <v>DA+9</v>
      </c>
      <c r="E197" s="10" t="s">
        <v>1820</v>
      </c>
      <c r="F197" s="10" t="s">
        <v>1820</v>
      </c>
      <c r="G197" s="10" t="s">
        <v>1820</v>
      </c>
      <c r="H197" s="10" t="s">
        <v>1820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69" t="str">
        <f>VLOOKUP(C198,Erection!$C$5:$D$311,2,0)</f>
        <v>DA+9</v>
      </c>
      <c r="E198" s="10" t="s">
        <v>1820</v>
      </c>
      <c r="F198" s="10" t="s">
        <v>1820</v>
      </c>
      <c r="G198" s="10" t="s">
        <v>1820</v>
      </c>
      <c r="H198" s="10" t="s">
        <v>1820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69" t="str">
        <f>VLOOKUP(C199,Erection!$C$5:$D$311,2,0)</f>
        <v>DA+1.5</v>
      </c>
      <c r="E199" s="10" t="s">
        <v>1820</v>
      </c>
      <c r="F199" s="10" t="s">
        <v>1820</v>
      </c>
      <c r="G199" s="10" t="s">
        <v>1820</v>
      </c>
      <c r="H199" s="10" t="s">
        <v>1820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69" t="str">
        <f>VLOOKUP(C200,Erection!$C$5:$D$311,2,0)</f>
        <v>DA+6</v>
      </c>
      <c r="E200" s="10" t="s">
        <v>1820</v>
      </c>
      <c r="F200" s="10" t="s">
        <v>1820</v>
      </c>
      <c r="G200" s="10" t="s">
        <v>1820</v>
      </c>
      <c r="H200" s="10" t="s">
        <v>1820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69" t="str">
        <f>VLOOKUP(C201,Erection!$C$5:$D$311,2,0)</f>
        <v>DA+9</v>
      </c>
      <c r="E201" s="10" t="s">
        <v>1820</v>
      </c>
      <c r="F201" s="10" t="s">
        <v>1820</v>
      </c>
      <c r="G201" s="10" t="s">
        <v>1820</v>
      </c>
      <c r="H201" s="10" t="s">
        <v>1820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69" t="str">
        <f>VLOOKUP(C202,Erection!$C$5:$D$311,2,0)</f>
        <v>DA+3</v>
      </c>
      <c r="E202" s="10" t="s">
        <v>1820</v>
      </c>
      <c r="F202" s="10" t="s">
        <v>1820</v>
      </c>
      <c r="G202" s="10" t="s">
        <v>1820</v>
      </c>
      <c r="H202" s="10" t="s">
        <v>1820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69" t="str">
        <f>VLOOKUP(C203,Erection!$C$5:$D$311,2,0)</f>
        <v>DA+0</v>
      </c>
      <c r="E203" s="10" t="s">
        <v>1820</v>
      </c>
      <c r="F203" s="10" t="s">
        <v>1820</v>
      </c>
      <c r="G203" s="10" t="s">
        <v>1820</v>
      </c>
      <c r="H203" s="10" t="s">
        <v>1820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69" t="str">
        <f>VLOOKUP(C204,Erection!$C$5:$D$311,2,0)</f>
        <v>DA+1.5</v>
      </c>
      <c r="E204" s="10" t="s">
        <v>1820</v>
      </c>
      <c r="F204" s="10" t="s">
        <v>1820</v>
      </c>
      <c r="G204" s="10" t="s">
        <v>1820</v>
      </c>
      <c r="H204" s="10" t="s">
        <v>1820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69" t="str">
        <f>VLOOKUP(C205,Erection!$C$5:$D$311,2,0)</f>
        <v>DA-3</v>
      </c>
      <c r="E205" s="10" t="s">
        <v>1820</v>
      </c>
      <c r="F205" s="10" t="s">
        <v>1820</v>
      </c>
      <c r="G205" s="10" t="s">
        <v>1820</v>
      </c>
      <c r="H205" s="10" t="s">
        <v>1820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69" t="str">
        <f>VLOOKUP(C206,Erection!$C$5:$D$311,2,0)</f>
        <v>DA+1.5</v>
      </c>
      <c r="E206" s="10" t="s">
        <v>1820</v>
      </c>
      <c r="F206" s="10" t="s">
        <v>1820</v>
      </c>
      <c r="G206" s="10" t="s">
        <v>1820</v>
      </c>
      <c r="H206" s="10" t="s">
        <v>1820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69" t="str">
        <f>VLOOKUP(C207,Erection!$C$5:$D$311,2,0)</f>
        <v>DA+3</v>
      </c>
      <c r="E207" s="10" t="s">
        <v>1820</v>
      </c>
      <c r="F207" s="10" t="s">
        <v>1820</v>
      </c>
      <c r="G207" s="10" t="s">
        <v>1820</v>
      </c>
      <c r="H207" s="10" t="s">
        <v>1820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69" t="str">
        <f>VLOOKUP(C208,Erection!$C$5:$D$311,2,0)</f>
        <v>DB2+0</v>
      </c>
      <c r="E208" s="10" t="s">
        <v>1820</v>
      </c>
      <c r="F208" s="10" t="s">
        <v>1820</v>
      </c>
      <c r="G208" s="10" t="s">
        <v>1820</v>
      </c>
      <c r="H208" s="10" t="s">
        <v>1820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69" t="str">
        <f>VLOOKUP(C209,Erection!$C$5:$D$311,2,0)</f>
        <v>DA+6</v>
      </c>
      <c r="E209" s="10" t="s">
        <v>1820</v>
      </c>
      <c r="F209" s="10" t="s">
        <v>1820</v>
      </c>
      <c r="G209" s="10" t="s">
        <v>1820</v>
      </c>
      <c r="H209" s="10" t="s">
        <v>1820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69" t="str">
        <f>VLOOKUP(C210,Erection!$C$5:$D$311,2,0)</f>
        <v>DA+6</v>
      </c>
      <c r="E210" s="10" t="s">
        <v>1820</v>
      </c>
      <c r="F210" s="10" t="s">
        <v>1820</v>
      </c>
      <c r="G210" s="10" t="s">
        <v>1820</v>
      </c>
      <c r="H210" s="10" t="s">
        <v>1820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69" t="str">
        <f>VLOOKUP(C211,Erection!$C$5:$D$311,2,0)</f>
        <v>DA-3</v>
      </c>
      <c r="E211" s="10" t="s">
        <v>1820</v>
      </c>
      <c r="F211" s="10" t="s">
        <v>1820</v>
      </c>
      <c r="G211" s="10" t="s">
        <v>1820</v>
      </c>
      <c r="H211" s="10" t="s">
        <v>1820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69" t="str">
        <f>VLOOKUP(C212,Erection!$C$5:$D$311,2,0)</f>
        <v>DA+9</v>
      </c>
      <c r="E212" s="10" t="s">
        <v>1820</v>
      </c>
      <c r="F212" s="10" t="s">
        <v>1820</v>
      </c>
      <c r="G212" s="10" t="s">
        <v>1820</v>
      </c>
      <c r="H212" s="10" t="s">
        <v>1820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69" t="str">
        <f>VLOOKUP(C213,Erection!$C$5:$D$311,2,0)</f>
        <v>DA+9</v>
      </c>
      <c r="E213" s="10" t="s">
        <v>1820</v>
      </c>
      <c r="F213" s="10" t="s">
        <v>1820</v>
      </c>
      <c r="G213" s="10" t="s">
        <v>1820</v>
      </c>
      <c r="H213" s="10" t="s">
        <v>1820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69" t="str">
        <f>VLOOKUP(C214,Erection!$C$5:$D$311,2,0)</f>
        <v>DA+6</v>
      </c>
      <c r="E214" s="10" t="s">
        <v>1820</v>
      </c>
      <c r="F214" s="10" t="s">
        <v>1820</v>
      </c>
      <c r="G214" s="10" t="s">
        <v>1820</v>
      </c>
      <c r="H214" s="10" t="s">
        <v>1820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69" t="str">
        <f>VLOOKUP(C215,Erection!$C$5:$D$311,2,0)</f>
        <v>DA+3</v>
      </c>
      <c r="E215" s="10" t="s">
        <v>1820</v>
      </c>
      <c r="F215" s="10" t="s">
        <v>1820</v>
      </c>
      <c r="G215" s="10" t="s">
        <v>1820</v>
      </c>
      <c r="H215" s="10" t="s">
        <v>1820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69" t="str">
        <f>VLOOKUP(C216,Erection!$C$5:$D$311,2,0)</f>
        <v>DA+6</v>
      </c>
      <c r="E216" s="10" t="s">
        <v>1820</v>
      </c>
      <c r="F216" s="10" t="s">
        <v>1820</v>
      </c>
      <c r="G216" s="10" t="s">
        <v>1820</v>
      </c>
      <c r="H216" s="10" t="s">
        <v>1820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69" t="str">
        <f>VLOOKUP(C217,Erection!$C$5:$D$311,2,0)</f>
        <v>DA+1.5</v>
      </c>
      <c r="E217" s="10" t="s">
        <v>1820</v>
      </c>
      <c r="F217" s="10" t="s">
        <v>1820</v>
      </c>
      <c r="G217" s="10" t="s">
        <v>1820</v>
      </c>
      <c r="H217" s="10" t="s">
        <v>1820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69" t="str">
        <f>VLOOKUP(C218,Erection!$C$5:$D$311,2,0)</f>
        <v>DA+3</v>
      </c>
      <c r="E218" s="10" t="s">
        <v>1820</v>
      </c>
      <c r="F218" s="10" t="s">
        <v>1820</v>
      </c>
      <c r="G218" s="10" t="s">
        <v>1820</v>
      </c>
      <c r="H218" s="10" t="s">
        <v>1820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69" t="str">
        <f>VLOOKUP(C219,Erection!$C$5:$D$311,2,0)</f>
        <v>DA+3</v>
      </c>
      <c r="E219" s="10" t="s">
        <v>1820</v>
      </c>
      <c r="F219" s="10" t="s">
        <v>1820</v>
      </c>
      <c r="G219" s="10" t="s">
        <v>1820</v>
      </c>
      <c r="H219" s="10" t="s">
        <v>1820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69" t="str">
        <f>VLOOKUP(C220,Erection!$C$5:$D$311,2,0)</f>
        <v>DB2+3</v>
      </c>
      <c r="E220" s="10" t="s">
        <v>1820</v>
      </c>
      <c r="F220" s="10" t="s">
        <v>1820</v>
      </c>
      <c r="G220" s="10" t="s">
        <v>1820</v>
      </c>
      <c r="H220" s="10" t="s">
        <v>1820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69" t="str">
        <f>VLOOKUP(C221,Erection!$C$5:$D$311,2,0)</f>
        <v>DB1+9</v>
      </c>
      <c r="E221" s="10" t="s">
        <v>1820</v>
      </c>
      <c r="F221" s="10" t="s">
        <v>1820</v>
      </c>
      <c r="G221" s="10" t="s">
        <v>1820</v>
      </c>
      <c r="H221" s="10" t="s">
        <v>1820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69" t="str">
        <f>VLOOKUP(C222,Erection!$C$5:$D$311,2,0)</f>
        <v>DA+3</v>
      </c>
      <c r="E222" s="10" t="s">
        <v>1820</v>
      </c>
      <c r="F222" s="10" t="s">
        <v>1820</v>
      </c>
      <c r="G222" s="10" t="s">
        <v>1820</v>
      </c>
      <c r="H222" s="10" t="s">
        <v>1820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69" t="str">
        <f>VLOOKUP(C223,Erection!$C$5:$D$311,2,0)</f>
        <v>DA-1.5</v>
      </c>
      <c r="E223" s="10" t="s">
        <v>1820</v>
      </c>
      <c r="F223" s="10" t="s">
        <v>1820</v>
      </c>
      <c r="G223" s="10" t="s">
        <v>1820</v>
      </c>
      <c r="H223" s="10" t="s">
        <v>1820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69" t="str">
        <f>VLOOKUP(C224,Erection!$C$5:$D$311,2,0)</f>
        <v>DA+9</v>
      </c>
      <c r="E224" s="10" t="s">
        <v>1820</v>
      </c>
      <c r="F224" s="10" t="s">
        <v>1820</v>
      </c>
      <c r="G224" s="10" t="s">
        <v>1820</v>
      </c>
      <c r="H224" s="10" t="s">
        <v>1820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69" t="str">
        <f>VLOOKUP(C225,Erection!$C$5:$D$311,2,0)</f>
        <v>DA+3</v>
      </c>
      <c r="E225" s="10" t="s">
        <v>1820</v>
      </c>
      <c r="F225" s="10" t="s">
        <v>1820</v>
      </c>
      <c r="G225" s="10" t="s">
        <v>1820</v>
      </c>
      <c r="H225" s="10" t="s">
        <v>1820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69" t="str">
        <f>VLOOKUP(C226,Erection!$C$5:$D$311,2,0)</f>
        <v>DB1+0</v>
      </c>
      <c r="E226" s="10" t="s">
        <v>1820</v>
      </c>
      <c r="F226" s="10" t="s">
        <v>1820</v>
      </c>
      <c r="G226" s="10" t="s">
        <v>1820</v>
      </c>
      <c r="H226" s="10" t="s">
        <v>1820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69" t="str">
        <f>VLOOKUP(C227,Erection!$C$5:$D$311,2,0)</f>
        <v>DA+3</v>
      </c>
      <c r="E227" s="10" t="s">
        <v>1820</v>
      </c>
      <c r="F227" s="10" t="s">
        <v>1820</v>
      </c>
      <c r="G227" s="10" t="s">
        <v>1820</v>
      </c>
      <c r="H227" s="10" t="s">
        <v>1820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69" t="str">
        <f>VLOOKUP(C228,Erection!$C$5:$D$311,2,0)</f>
        <v>DA+1.5</v>
      </c>
      <c r="E228" s="10" t="s">
        <v>1820</v>
      </c>
      <c r="F228" s="10" t="s">
        <v>1820</v>
      </c>
      <c r="G228" s="10" t="s">
        <v>1820</v>
      </c>
      <c r="H228" s="10" t="s">
        <v>1820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69" t="str">
        <f>VLOOKUP(C229,Erection!$C$5:$D$311,2,0)</f>
        <v>DA+3</v>
      </c>
      <c r="E229" s="10" t="s">
        <v>1820</v>
      </c>
      <c r="F229" s="10" t="s">
        <v>1820</v>
      </c>
      <c r="G229" s="10" t="s">
        <v>1820</v>
      </c>
      <c r="H229" s="10" t="s">
        <v>1820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69" t="str">
        <f>VLOOKUP(C230,Erection!$C$5:$D$311,2,0)</f>
        <v>DA+3</v>
      </c>
      <c r="E230" s="10" t="s">
        <v>1820</v>
      </c>
      <c r="F230" s="10" t="s">
        <v>1820</v>
      </c>
      <c r="G230" s="10" t="s">
        <v>1820</v>
      </c>
      <c r="H230" s="10" t="s">
        <v>1820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69" t="str">
        <f>VLOOKUP(C231,Erection!$C$5:$D$311,2,0)</f>
        <v>DB1+3</v>
      </c>
      <c r="E231" s="10" t="s">
        <v>1820</v>
      </c>
      <c r="F231" s="10" t="s">
        <v>1820</v>
      </c>
      <c r="G231" s="10" t="s">
        <v>1820</v>
      </c>
      <c r="H231" s="10" t="s">
        <v>1820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69" t="str">
        <f>VLOOKUP(C232,Erection!$C$5:$D$311,2,0)</f>
        <v>DA+0</v>
      </c>
      <c r="E232" s="10" t="s">
        <v>1820</v>
      </c>
      <c r="F232" s="10" t="s">
        <v>1820</v>
      </c>
      <c r="G232" s="10" t="s">
        <v>1820</v>
      </c>
      <c r="H232" s="10" t="s">
        <v>1820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69" t="str">
        <f>VLOOKUP(C233,Erection!$C$5:$D$311,2,0)</f>
        <v>DA+3</v>
      </c>
      <c r="E233" s="10" t="s">
        <v>1820</v>
      </c>
      <c r="F233" s="10" t="s">
        <v>1820</v>
      </c>
      <c r="G233" s="10" t="s">
        <v>1820</v>
      </c>
      <c r="H233" s="10" t="s">
        <v>1820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69" t="str">
        <f>VLOOKUP(C234,Erection!$C$5:$D$311,2,0)</f>
        <v>DA+1.5</v>
      </c>
      <c r="E234" s="10" t="s">
        <v>1820</v>
      </c>
      <c r="F234" s="10" t="s">
        <v>1820</v>
      </c>
      <c r="G234" s="10" t="s">
        <v>1820</v>
      </c>
      <c r="H234" s="10" t="s">
        <v>1820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69" t="str">
        <f>VLOOKUP(C235,Erection!$C$5:$D$311,2,0)</f>
        <v>DA+3</v>
      </c>
      <c r="E235" s="10" t="s">
        <v>1820</v>
      </c>
      <c r="F235" s="10" t="s">
        <v>1820</v>
      </c>
      <c r="G235" s="10" t="s">
        <v>1820</v>
      </c>
      <c r="H235" s="10" t="s">
        <v>1820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69" t="str">
        <f>VLOOKUP(C236,Erection!$C$5:$D$311,2,0)</f>
        <v>DA+1.5</v>
      </c>
      <c r="E236" s="10" t="s">
        <v>1820</v>
      </c>
      <c r="F236" s="10" t="s">
        <v>1820</v>
      </c>
      <c r="G236" s="10" t="s">
        <v>1820</v>
      </c>
      <c r="H236" s="10" t="s">
        <v>1820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69" t="str">
        <f>VLOOKUP(C237,Erection!$C$5:$D$311,2,0)</f>
        <v>DA+1.5</v>
      </c>
      <c r="E237" s="10" t="s">
        <v>1820</v>
      </c>
      <c r="F237" s="10" t="s">
        <v>1820</v>
      </c>
      <c r="G237" s="10" t="s">
        <v>1820</v>
      </c>
      <c r="H237" s="10" t="s">
        <v>1820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69" t="str">
        <f>VLOOKUP(C238,Erection!$C$5:$D$311,2,0)</f>
        <v>DA+3</v>
      </c>
      <c r="E238" s="10" t="s">
        <v>1820</v>
      </c>
      <c r="F238" s="10" t="s">
        <v>1820</v>
      </c>
      <c r="G238" s="10" t="s">
        <v>1820</v>
      </c>
      <c r="H238" s="10" t="s">
        <v>1820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69" t="str">
        <f>VLOOKUP(C239,Erection!$C$5:$D$311,2,0)</f>
        <v>DA+1.5</v>
      </c>
      <c r="E239" s="10" t="s">
        <v>1820</v>
      </c>
      <c r="F239" s="10" t="s">
        <v>1820</v>
      </c>
      <c r="G239" s="10" t="s">
        <v>1820</v>
      </c>
      <c r="H239" s="10" t="s">
        <v>1820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69" t="str">
        <f>VLOOKUP(C240,Erection!$C$5:$D$311,2,0)</f>
        <v>DA+6</v>
      </c>
      <c r="E240" s="10" t="s">
        <v>1820</v>
      </c>
      <c r="F240" s="10" t="s">
        <v>1820</v>
      </c>
      <c r="G240" s="10" t="s">
        <v>1820</v>
      </c>
      <c r="H240" s="10" t="s">
        <v>1820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69" t="str">
        <f>VLOOKUP(C241,Erection!$C$5:$D$311,2,0)</f>
        <v>DA+3</v>
      </c>
      <c r="E241" s="10" t="s">
        <v>1820</v>
      </c>
      <c r="F241" s="10" t="s">
        <v>1820</v>
      </c>
      <c r="G241" s="10" t="s">
        <v>1820</v>
      </c>
      <c r="H241" s="10" t="s">
        <v>1820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69" t="str">
        <f>VLOOKUP(C242,Erection!$C$5:$D$311,2,0)</f>
        <v>DA+6</v>
      </c>
      <c r="E242" s="10" t="s">
        <v>1820</v>
      </c>
      <c r="F242" s="10" t="s">
        <v>1820</v>
      </c>
      <c r="G242" s="10" t="s">
        <v>1820</v>
      </c>
      <c r="H242" s="10" t="s">
        <v>1820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69" t="str">
        <f>VLOOKUP(C243,Erection!$C$5:$D$311,2,0)</f>
        <v>DB1+6</v>
      </c>
      <c r="E243" s="10" t="s">
        <v>1820</v>
      </c>
      <c r="F243" s="10" t="s">
        <v>1820</v>
      </c>
      <c r="G243" s="10" t="s">
        <v>1820</v>
      </c>
      <c r="H243" s="10" t="s">
        <v>1820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69" t="str">
        <f>VLOOKUP(C244,Erection!$C$5:$D$311,2,0)</f>
        <v>DA+9</v>
      </c>
      <c r="E244" s="10" t="s">
        <v>1820</v>
      </c>
      <c r="F244" s="10" t="s">
        <v>1820</v>
      </c>
      <c r="G244" s="10" t="s">
        <v>1820</v>
      </c>
      <c r="H244" s="10" t="s">
        <v>1820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69" t="str">
        <f>VLOOKUP(C245,Erection!$C$5:$D$311,2,0)</f>
        <v>DA+6</v>
      </c>
      <c r="E245" s="10" t="s">
        <v>1820</v>
      </c>
      <c r="F245" s="10" t="s">
        <v>1820</v>
      </c>
      <c r="G245" s="10" t="s">
        <v>1820</v>
      </c>
      <c r="H245" s="10" t="s">
        <v>1820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69" t="str">
        <f>VLOOKUP(C246,Erection!$C$5:$D$311,2,0)</f>
        <v>DA+3</v>
      </c>
      <c r="E246" s="10" t="s">
        <v>1820</v>
      </c>
      <c r="F246" s="10" t="s">
        <v>1820</v>
      </c>
      <c r="G246" s="10" t="s">
        <v>1820</v>
      </c>
      <c r="H246" s="10" t="s">
        <v>1820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69" t="str">
        <f>VLOOKUP(C247,Erection!$C$5:$D$311,2,0)</f>
        <v>DA+6</v>
      </c>
      <c r="E247" s="10" t="s">
        <v>1820</v>
      </c>
      <c r="F247" s="10" t="s">
        <v>1820</v>
      </c>
      <c r="G247" s="10" t="s">
        <v>1820</v>
      </c>
      <c r="H247" s="10" t="s">
        <v>1820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69" t="str">
        <f>VLOOKUP(C248,Erection!$C$5:$D$311,2,0)</f>
        <v>DA+9</v>
      </c>
      <c r="E248" s="10" t="s">
        <v>1820</v>
      </c>
      <c r="F248" s="10" t="s">
        <v>1820</v>
      </c>
      <c r="G248" s="10" t="s">
        <v>1820</v>
      </c>
      <c r="H248" s="10" t="s">
        <v>1820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69" t="str">
        <f>VLOOKUP(C249,Erection!$C$5:$D$311,2,0)</f>
        <v>DA+9</v>
      </c>
      <c r="E249" s="10" t="s">
        <v>1820</v>
      </c>
      <c r="F249" s="10" t="s">
        <v>1820</v>
      </c>
      <c r="G249" s="10" t="s">
        <v>1820</v>
      </c>
      <c r="H249" s="10" t="s">
        <v>1820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69" t="str">
        <f>VLOOKUP(C250,Erection!$C$5:$D$311,2,0)</f>
        <v>DA+3</v>
      </c>
      <c r="E250" s="10" t="s">
        <v>1820</v>
      </c>
      <c r="F250" s="10" t="s">
        <v>1820</v>
      </c>
      <c r="G250" s="10" t="s">
        <v>1820</v>
      </c>
      <c r="H250" s="10" t="s">
        <v>1820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69" t="str">
        <f>VLOOKUP(C251,Erection!$C$5:$D$311,2,0)</f>
        <v>DA+9</v>
      </c>
      <c r="E251" s="10" t="s">
        <v>1820</v>
      </c>
      <c r="F251" s="10" t="s">
        <v>1820</v>
      </c>
      <c r="G251" s="10" t="s">
        <v>1820</v>
      </c>
      <c r="H251" s="10" t="s">
        <v>1820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T33"/>
  <sheetViews>
    <sheetView topLeftCell="A9" workbookViewId="0">
      <selection activeCell="K10" sqref="K10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17.453125" style="2" customWidth="1"/>
    <col min="15" max="15" width="2.453125" style="2" customWidth="1"/>
    <col min="16" max="18" width="9.1796875" style="2"/>
    <col min="19" max="19" width="14.36328125" style="2" customWidth="1"/>
    <col min="20" max="20" width="12.453125" style="2" customWidth="1"/>
    <col min="21" max="16384" width="9.1796875" style="2"/>
  </cols>
  <sheetData>
    <row r="1" spans="2:20" ht="7.5" customHeight="1" thickBot="1"/>
    <row r="2" spans="2:20" ht="16" thickBot="1">
      <c r="B2" s="1609" t="str">
        <f>Stringing!A1</f>
        <v>KEC International Limited</v>
      </c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1"/>
      <c r="N2" s="1133"/>
    </row>
    <row r="3" spans="2:20" ht="16" thickBot="1">
      <c r="B3" s="1609" t="str">
        <f>Stringing!A2</f>
        <v xml:space="preserve"> TA413 : 765 KV D/C Bikaner III - Neemrana II TL02</v>
      </c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1"/>
    </row>
    <row r="4" spans="2:20" ht="16" thickBot="1">
      <c r="B4" s="1612" t="s">
        <v>108</v>
      </c>
      <c r="C4" s="1613"/>
      <c r="D4" s="1613"/>
      <c r="E4" s="1613"/>
      <c r="F4" s="1613"/>
      <c r="G4" s="1613"/>
      <c r="H4" s="1613"/>
      <c r="I4" s="1613"/>
      <c r="J4" s="1613"/>
      <c r="K4" s="1613"/>
      <c r="L4" s="1613"/>
      <c r="M4" s="1129"/>
      <c r="N4" s="1130">
        <f>TA413_PBNTL!M1</f>
        <v>46247</v>
      </c>
      <c r="P4" s="1560" t="s">
        <v>1888</v>
      </c>
      <c r="Q4" s="1560"/>
      <c r="R4" s="1560"/>
      <c r="S4" s="1560"/>
      <c r="T4" s="1560"/>
    </row>
    <row r="5" spans="2:20" ht="15.65" customHeight="1">
      <c r="B5" s="1614" t="s">
        <v>109</v>
      </c>
      <c r="C5" s="1615" t="s">
        <v>110</v>
      </c>
      <c r="D5" s="1617" t="s">
        <v>94</v>
      </c>
      <c r="E5" s="1618"/>
      <c r="F5" s="1618"/>
      <c r="G5" s="1618"/>
      <c r="H5" s="1619"/>
      <c r="I5" s="1620" t="s">
        <v>102</v>
      </c>
      <c r="J5" s="1620" t="s">
        <v>103</v>
      </c>
      <c r="K5" s="1620" t="s">
        <v>1643</v>
      </c>
      <c r="L5" s="1621" t="s">
        <v>87</v>
      </c>
      <c r="M5" s="1622" t="s">
        <v>1</v>
      </c>
      <c r="N5" s="1607" t="s">
        <v>1640</v>
      </c>
      <c r="P5" s="1560"/>
      <c r="Q5" s="1560"/>
      <c r="R5" s="1560"/>
      <c r="S5" s="1560"/>
      <c r="T5" s="1560"/>
    </row>
    <row r="6" spans="2:20" ht="37.5" customHeight="1" thickBot="1">
      <c r="B6" s="1614"/>
      <c r="C6" s="1616"/>
      <c r="D6" s="6" t="s">
        <v>95</v>
      </c>
      <c r="E6" s="5" t="s">
        <v>96</v>
      </c>
      <c r="F6" s="1389" t="s">
        <v>112</v>
      </c>
      <c r="G6" s="6" t="s">
        <v>113</v>
      </c>
      <c r="H6" s="6" t="s">
        <v>114</v>
      </c>
      <c r="I6" s="1620"/>
      <c r="J6" s="1620"/>
      <c r="K6" s="1620"/>
      <c r="L6" s="1621"/>
      <c r="M6" s="1622"/>
      <c r="N6" s="1608"/>
      <c r="P6" s="3" t="s">
        <v>1885</v>
      </c>
      <c r="Q6" s="3" t="s">
        <v>1886</v>
      </c>
      <c r="R6" s="3" t="s">
        <v>952</v>
      </c>
      <c r="S6" s="1395" t="s">
        <v>1640</v>
      </c>
      <c r="T6" s="1395" t="s">
        <v>1756</v>
      </c>
    </row>
    <row r="7" spans="2:20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7"/>
      <c r="P7" s="1396">
        <v>1</v>
      </c>
      <c r="Q7" s="1396" t="s">
        <v>244</v>
      </c>
      <c r="R7" s="1396" t="s">
        <v>244</v>
      </c>
      <c r="S7" s="3"/>
      <c r="T7" s="3"/>
    </row>
    <row r="8" spans="2:20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  <c r="P8" s="10">
        <v>2</v>
      </c>
      <c r="Q8" s="1397" t="s">
        <v>1260</v>
      </c>
      <c r="R8" s="1397" t="s">
        <v>3</v>
      </c>
      <c r="S8" s="3" t="s">
        <v>1887</v>
      </c>
      <c r="T8" s="34">
        <v>46077</v>
      </c>
    </row>
    <row r="9" spans="2:20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  <c r="P9" s="10">
        <v>3</v>
      </c>
      <c r="Q9" s="1397" t="s">
        <v>893</v>
      </c>
      <c r="R9" s="1397" t="s">
        <v>49</v>
      </c>
      <c r="S9" s="3" t="s">
        <v>1887</v>
      </c>
      <c r="T9" s="34">
        <v>46077</v>
      </c>
    </row>
    <row r="10" spans="2:20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  <c r="P10" s="10">
        <v>4</v>
      </c>
      <c r="Q10" s="1397" t="s">
        <v>464</v>
      </c>
      <c r="R10" s="1397" t="s">
        <v>79</v>
      </c>
      <c r="S10" s="3" t="s">
        <v>1887</v>
      </c>
      <c r="T10" s="34">
        <v>46076</v>
      </c>
    </row>
    <row r="11" spans="2:20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  <c r="P11" s="10">
        <v>5</v>
      </c>
      <c r="Q11" s="1397" t="s">
        <v>472</v>
      </c>
      <c r="R11" s="1397" t="s">
        <v>2</v>
      </c>
      <c r="S11" s="3" t="s">
        <v>1887</v>
      </c>
      <c r="T11" s="34">
        <v>46076</v>
      </c>
    </row>
    <row r="12" spans="2:20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  <c r="P12" s="10">
        <v>6</v>
      </c>
      <c r="Q12" s="1397" t="s">
        <v>491</v>
      </c>
      <c r="R12" s="1397" t="s">
        <v>227</v>
      </c>
      <c r="S12" s="10" t="s">
        <v>1887</v>
      </c>
      <c r="T12" s="110">
        <v>46075</v>
      </c>
    </row>
    <row r="13" spans="2:20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  <c r="P13" s="10">
        <v>7</v>
      </c>
      <c r="Q13" s="1397" t="s">
        <v>395</v>
      </c>
      <c r="R13" s="1397" t="s">
        <v>2</v>
      </c>
      <c r="S13" s="3"/>
      <c r="T13" s="3"/>
    </row>
    <row r="14" spans="2:20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  <c r="P14" s="10">
        <v>8</v>
      </c>
      <c r="Q14" s="1397" t="s">
        <v>369</v>
      </c>
      <c r="R14" s="1397" t="s">
        <v>2</v>
      </c>
      <c r="S14" s="3" t="s">
        <v>1887</v>
      </c>
      <c r="T14" s="34">
        <v>46238</v>
      </c>
    </row>
    <row r="15" spans="2:20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  <c r="P15" s="10">
        <v>9</v>
      </c>
      <c r="Q15" s="1397" t="s">
        <v>267</v>
      </c>
      <c r="R15" s="1397" t="s">
        <v>209</v>
      </c>
      <c r="S15" s="3" t="s">
        <v>1887</v>
      </c>
      <c r="T15" s="34">
        <v>46245</v>
      </c>
    </row>
    <row r="16" spans="2:20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  <c r="P16" s="10">
        <v>10</v>
      </c>
      <c r="Q16" s="1397" t="s">
        <v>420</v>
      </c>
      <c r="R16" s="1397" t="s">
        <v>3</v>
      </c>
      <c r="S16" s="3"/>
      <c r="T16" s="3"/>
    </row>
    <row r="17" spans="2:20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  <c r="P17" s="10">
        <v>11</v>
      </c>
      <c r="Q17" s="1397" t="s">
        <v>251</v>
      </c>
      <c r="R17" s="1397" t="s">
        <v>49</v>
      </c>
      <c r="S17" s="3"/>
      <c r="T17" s="3"/>
    </row>
    <row r="18" spans="2:20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  <c r="P18" s="10">
        <v>12</v>
      </c>
      <c r="Q18" s="1397" t="s">
        <v>181</v>
      </c>
      <c r="R18" s="1397" t="s">
        <v>79</v>
      </c>
      <c r="S18" s="3"/>
      <c r="T18" s="3"/>
    </row>
    <row r="19" spans="2:20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  <c r="P19" s="10">
        <v>13</v>
      </c>
      <c r="Q19" s="1397" t="s">
        <v>155</v>
      </c>
      <c r="R19" s="1397" t="s">
        <v>170</v>
      </c>
      <c r="S19" s="3"/>
      <c r="T19" s="3"/>
    </row>
    <row r="20" spans="2:20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 t="s">
        <v>1877</v>
      </c>
      <c r="P20" s="10">
        <v>14</v>
      </c>
      <c r="Q20" s="1397" t="s">
        <v>901</v>
      </c>
      <c r="R20" s="1397" t="s">
        <v>79</v>
      </c>
      <c r="S20" s="3"/>
      <c r="T20" s="3"/>
    </row>
    <row r="21" spans="2:20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  <c r="P21" s="10">
        <v>15</v>
      </c>
      <c r="Q21" s="1397" t="s">
        <v>441</v>
      </c>
      <c r="R21" s="1397" t="s">
        <v>2</v>
      </c>
      <c r="S21" s="3" t="s">
        <v>1887</v>
      </c>
      <c r="T21" s="34">
        <v>46072</v>
      </c>
    </row>
    <row r="22" spans="2:20" s="13" customFormat="1" ht="24.5" customHeight="1">
      <c r="B22" s="14">
        <v>16</v>
      </c>
      <c r="C22" s="10">
        <v>3</v>
      </c>
      <c r="D22" s="1346" t="s">
        <v>586</v>
      </c>
      <c r="E22" s="1125" t="s">
        <v>598</v>
      </c>
      <c r="F22" s="1347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 t="s">
        <v>1878</v>
      </c>
      <c r="P22" s="10">
        <v>16</v>
      </c>
      <c r="Q22" s="1397" t="s">
        <v>449</v>
      </c>
      <c r="R22" s="1397" t="s">
        <v>170</v>
      </c>
      <c r="S22" s="10" t="s">
        <v>1887</v>
      </c>
      <c r="T22" s="110">
        <v>46070</v>
      </c>
    </row>
    <row r="23" spans="2:20" s="13" customFormat="1" ht="24.5" customHeight="1">
      <c r="B23" s="14">
        <v>17</v>
      </c>
      <c r="C23" s="10">
        <v>4</v>
      </c>
      <c r="D23" s="1346" t="s">
        <v>267</v>
      </c>
      <c r="E23" s="1125" t="s">
        <v>420</v>
      </c>
      <c r="F23" s="1347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 t="s">
        <v>1876</v>
      </c>
      <c r="P23" s="10">
        <v>17</v>
      </c>
      <c r="Q23" s="1397" t="s">
        <v>774</v>
      </c>
      <c r="R23" s="1397" t="s">
        <v>79</v>
      </c>
      <c r="S23" s="10" t="s">
        <v>1887</v>
      </c>
      <c r="T23" s="110">
        <v>46068</v>
      </c>
    </row>
    <row r="24" spans="2:20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7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1853</v>
      </c>
      <c r="P24" s="10">
        <v>18</v>
      </c>
      <c r="Q24" s="1397" t="s">
        <v>166</v>
      </c>
      <c r="R24" s="1397" t="s">
        <v>227</v>
      </c>
      <c r="S24" s="10" t="s">
        <v>1887</v>
      </c>
      <c r="T24" s="110">
        <v>46067</v>
      </c>
    </row>
    <row r="25" spans="2:20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7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4"/>
      <c r="P25" s="10">
        <v>19</v>
      </c>
      <c r="Q25" s="1397" t="s">
        <v>586</v>
      </c>
      <c r="R25" s="1397" t="s">
        <v>2</v>
      </c>
      <c r="S25" s="10" t="s">
        <v>1887</v>
      </c>
      <c r="T25" s="34">
        <v>46239</v>
      </c>
    </row>
    <row r="26" spans="2:20" s="13" customFormat="1" ht="24.5" customHeight="1" thickBot="1">
      <c r="B26" s="1376">
        <v>20</v>
      </c>
      <c r="C26" s="1377">
        <v>6</v>
      </c>
      <c r="D26" s="1378" t="s">
        <v>623</v>
      </c>
      <c r="E26" s="1378" t="s">
        <v>631</v>
      </c>
      <c r="F26" s="1379">
        <v>4.6900000000000004</v>
      </c>
      <c r="G26" s="1380">
        <v>5</v>
      </c>
      <c r="H26" s="1362">
        <f t="shared" si="0"/>
        <v>92.422118999999995</v>
      </c>
      <c r="I26" s="1381"/>
      <c r="J26" s="1381"/>
      <c r="K26" s="1381"/>
      <c r="L26" s="1377" t="s">
        <v>1437</v>
      </c>
      <c r="M26" s="1382"/>
      <c r="N26" s="1383" t="s">
        <v>1830</v>
      </c>
      <c r="P26" s="10">
        <v>20</v>
      </c>
      <c r="Q26" s="1397" t="s">
        <v>598</v>
      </c>
      <c r="R26" s="1397" t="s">
        <v>2</v>
      </c>
      <c r="S26" s="10"/>
      <c r="T26" s="10"/>
    </row>
    <row r="27" spans="2:20">
      <c r="P27" s="10">
        <v>21</v>
      </c>
      <c r="Q27" s="1397" t="s">
        <v>775</v>
      </c>
      <c r="R27" s="1397" t="s">
        <v>197</v>
      </c>
      <c r="S27" s="3"/>
      <c r="T27" s="3"/>
    </row>
    <row r="28" spans="2:20">
      <c r="F28" s="189">
        <f>+SUM(F7:F25)</f>
        <v>87.732118999999997</v>
      </c>
      <c r="G28" s="189">
        <f>+SUM(G7:G25)</f>
        <v>92.783000000000001</v>
      </c>
      <c r="P28" s="10">
        <v>22</v>
      </c>
      <c r="Q28" s="1397" t="s">
        <v>611</v>
      </c>
      <c r="R28" s="1397" t="s">
        <v>2</v>
      </c>
      <c r="S28" s="3"/>
      <c r="T28" s="3"/>
    </row>
    <row r="29" spans="2:20">
      <c r="G29" s="2">
        <v>1.03</v>
      </c>
      <c r="H29" s="2" t="s">
        <v>1880</v>
      </c>
      <c r="P29" s="10">
        <v>23</v>
      </c>
      <c r="Q29" s="1397" t="s">
        <v>623</v>
      </c>
      <c r="R29" s="1397" t="s">
        <v>170</v>
      </c>
      <c r="S29" s="3"/>
      <c r="T29" s="3"/>
    </row>
    <row r="30" spans="2:20">
      <c r="P30" s="10">
        <v>24</v>
      </c>
      <c r="Q30" s="1397" t="s">
        <v>631</v>
      </c>
      <c r="R30" s="1397" t="s">
        <v>49</v>
      </c>
      <c r="S30" s="3"/>
      <c r="T30" s="3"/>
    </row>
    <row r="31" spans="2:20">
      <c r="P31" s="10">
        <v>25</v>
      </c>
      <c r="Q31" s="1397" t="s">
        <v>172</v>
      </c>
      <c r="R31" s="1397" t="s">
        <v>49</v>
      </c>
      <c r="S31" s="3"/>
      <c r="T31" s="3"/>
    </row>
    <row r="32" spans="2:20">
      <c r="P32" s="10">
        <v>26</v>
      </c>
      <c r="Q32" s="1397" t="s">
        <v>7</v>
      </c>
      <c r="R32" s="1397" t="s">
        <v>227</v>
      </c>
      <c r="S32" s="3"/>
      <c r="T32" s="3"/>
    </row>
    <row r="33" spans="16:20">
      <c r="P33" s="10">
        <v>27</v>
      </c>
      <c r="Q33" s="1397" t="s">
        <v>1245</v>
      </c>
      <c r="R33" s="1397" t="s">
        <v>401</v>
      </c>
      <c r="S33" s="3"/>
      <c r="T33" s="3"/>
    </row>
  </sheetData>
  <mergeCells count="13">
    <mergeCell ref="P4:T5"/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3" t="s">
        <v>120</v>
      </c>
      <c r="B1" s="1624"/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5"/>
    </row>
    <row r="2" spans="1:18" s="2" customFormat="1" ht="15.5">
      <c r="A2" s="1626" t="str">
        <f>TA413_PBNTL!A1</f>
        <v xml:space="preserve"> TA413 : 765 KV D/C Bikaner III - Neemrana II TL02</v>
      </c>
      <c r="B2" s="1627"/>
      <c r="C2" s="1627"/>
      <c r="D2" s="1627"/>
      <c r="E2" s="1627"/>
      <c r="F2" s="1627"/>
      <c r="G2" s="1627"/>
      <c r="H2" s="1627"/>
      <c r="I2" s="1627"/>
      <c r="J2" s="1627"/>
      <c r="K2" s="1627"/>
      <c r="L2" s="1627"/>
      <c r="M2" s="1627"/>
      <c r="N2" s="1627"/>
      <c r="O2" s="1627"/>
      <c r="P2" s="1627"/>
      <c r="Q2" s="1628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46247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1779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1780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1768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1769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1770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J38" sqref="J38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9" t="s">
        <v>1665</v>
      </c>
      <c r="B2" s="1629"/>
      <c r="C2" s="1629"/>
      <c r="D2" s="1629"/>
      <c r="E2" s="1629"/>
      <c r="F2" s="1629"/>
      <c r="G2" s="1629"/>
      <c r="H2" s="1629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5" t="s">
        <v>255</v>
      </c>
      <c r="H24" s="1385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1852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1852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1852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1852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 t="s">
        <v>255</v>
      </c>
      <c r="H36" s="1769" t="s">
        <v>1852</v>
      </c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 t="s">
        <v>311</v>
      </c>
      <c r="H37" s="1385" t="s">
        <v>1852</v>
      </c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1768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1769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1770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1779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1780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O8" sqref="O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30" t="str">
        <f>TA413_PBNTL!A1</f>
        <v xml:space="preserve"> TA413 : 765 KV D/C Bikaner III - Neemrana II TL02</v>
      </c>
      <c r="C1" s="1631"/>
      <c r="D1" s="1631"/>
      <c r="E1" s="1631"/>
      <c r="F1" s="1631"/>
      <c r="G1" s="1631"/>
      <c r="H1" s="1631"/>
      <c r="I1" s="1631"/>
      <c r="J1" s="1631"/>
      <c r="K1" s="1631"/>
      <c r="L1" s="1632"/>
    </row>
    <row r="2" spans="2:12">
      <c r="B2" s="96" t="s">
        <v>289</v>
      </c>
      <c r="C2" s="1633" t="s">
        <v>95</v>
      </c>
      <c r="D2" s="1633" t="s">
        <v>96</v>
      </c>
      <c r="E2" s="1633" t="s">
        <v>290</v>
      </c>
      <c r="F2" s="1633" t="s">
        <v>291</v>
      </c>
      <c r="G2" s="1633" t="s">
        <v>292</v>
      </c>
      <c r="H2" s="1633" t="s">
        <v>293</v>
      </c>
      <c r="I2" s="1630" t="s">
        <v>294</v>
      </c>
      <c r="J2" s="1631"/>
      <c r="K2" s="1632"/>
      <c r="L2" s="1633" t="s">
        <v>1</v>
      </c>
    </row>
    <row r="3" spans="2:12">
      <c r="B3" s="97" t="s">
        <v>295</v>
      </c>
      <c r="C3" s="1634"/>
      <c r="D3" s="1634"/>
      <c r="E3" s="1634"/>
      <c r="F3" s="1634"/>
      <c r="G3" s="1634"/>
      <c r="H3" s="1634"/>
      <c r="I3" s="97" t="s">
        <v>296</v>
      </c>
      <c r="J3" s="97" t="s">
        <v>297</v>
      </c>
      <c r="K3" s="97" t="s">
        <v>298</v>
      </c>
      <c r="L3" s="1634"/>
    </row>
    <row r="4" spans="2:12">
      <c r="B4" s="1630" t="s">
        <v>1764</v>
      </c>
      <c r="C4" s="1631"/>
      <c r="D4" s="1631"/>
      <c r="E4" s="1631"/>
      <c r="F4" s="1631"/>
      <c r="G4" s="1631"/>
      <c r="H4" s="1631"/>
      <c r="I4" s="1631"/>
      <c r="J4" s="1631"/>
      <c r="K4" s="1631"/>
      <c r="L4" s="1632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255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392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392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392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35" t="s">
        <v>940</v>
      </c>
      <c r="C11" s="1636"/>
      <c r="D11" s="1636"/>
      <c r="E11" s="1636"/>
      <c r="F11" s="1636"/>
      <c r="G11" s="1636"/>
      <c r="H11" s="1636"/>
      <c r="I11" s="1636"/>
      <c r="J11" s="1636"/>
      <c r="K11" s="1636"/>
      <c r="L11" s="1637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5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5"/>
    </row>
    <row r="14" spans="2:12" hidden="1">
      <c r="B14" s="1630" t="s">
        <v>345</v>
      </c>
      <c r="C14" s="1631"/>
      <c r="D14" s="1631"/>
      <c r="E14" s="1631"/>
      <c r="F14" s="1631"/>
      <c r="G14" s="1631"/>
      <c r="H14" s="1631"/>
      <c r="I14" s="1631"/>
      <c r="J14" s="1631"/>
      <c r="K14" s="1631"/>
      <c r="L14" s="1632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30" t="s">
        <v>341</v>
      </c>
      <c r="C17" s="1631"/>
      <c r="D17" s="1631"/>
      <c r="E17" s="1631"/>
      <c r="F17" s="1631"/>
      <c r="G17" s="1631"/>
      <c r="H17" s="1631"/>
      <c r="I17" s="1631"/>
      <c r="J17" s="1631"/>
      <c r="K17" s="1631"/>
      <c r="L17" s="1632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30" t="s">
        <v>342</v>
      </c>
      <c r="C19" s="1631"/>
      <c r="D19" s="1631"/>
      <c r="E19" s="1631"/>
      <c r="F19" s="1631"/>
      <c r="G19" s="1631"/>
      <c r="H19" s="1631"/>
      <c r="I19" s="1631"/>
      <c r="J19" s="1631"/>
      <c r="K19" s="1631"/>
      <c r="L19" s="1632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01" activePane="bottomLeft" state="frozen"/>
      <selection pane="bottomLeft" activeCell="G211" sqref="G211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46247</v>
      </c>
      <c r="K1" s="73"/>
    </row>
    <row r="2" spans="1:14" s="41" customFormat="1">
      <c r="A2" s="163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8"/>
      <c r="C2" s="1638"/>
      <c r="D2" s="1638"/>
      <c r="E2" s="1638"/>
      <c r="F2" s="1638"/>
      <c r="G2" s="1638"/>
      <c r="H2" s="1638"/>
      <c r="I2" s="1638"/>
      <c r="J2" s="90"/>
      <c r="K2" s="73"/>
    </row>
    <row r="3" spans="1:14" s="42" customFormat="1" ht="14.5" customHeight="1">
      <c r="A3" s="1639" t="s">
        <v>284</v>
      </c>
      <c r="B3" s="1639"/>
      <c r="C3" s="1639"/>
      <c r="D3" s="1639"/>
      <c r="E3" s="1639"/>
      <c r="F3" s="1639"/>
      <c r="G3" s="1639"/>
      <c r="H3" s="1639"/>
      <c r="I3" s="1639"/>
      <c r="J3" s="1639"/>
      <c r="K3" s="1639"/>
      <c r="L3" s="1639"/>
      <c r="M3" s="1639"/>
      <c r="N3" s="1639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40" t="s">
        <v>866</v>
      </c>
      <c r="L15" s="1643">
        <v>6350519091</v>
      </c>
      <c r="M15" s="1643" t="s">
        <v>867</v>
      </c>
      <c r="N15" s="1643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41"/>
      <c r="L16" s="1644"/>
      <c r="M16" s="1644"/>
      <c r="N16" s="1644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41"/>
      <c r="L17" s="1644"/>
      <c r="M17" s="1644"/>
      <c r="N17" s="1644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42"/>
      <c r="L18" s="1645"/>
      <c r="M18" s="1645"/>
      <c r="N18" s="1645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1780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22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1744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1744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1825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1790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1816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1824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1816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1824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1831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1832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1826</v>
      </c>
      <c r="J209" s="1117" t="s">
        <v>663</v>
      </c>
      <c r="K209" s="20" t="s">
        <v>1827</v>
      </c>
      <c r="L209" s="1117">
        <v>9649092645</v>
      </c>
      <c r="M209" s="1117" t="s">
        <v>1828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1826</v>
      </c>
      <c r="J210" s="1117" t="s">
        <v>663</v>
      </c>
      <c r="K210" s="20" t="s">
        <v>1827</v>
      </c>
      <c r="L210" s="1117">
        <v>9649092645</v>
      </c>
      <c r="M210" s="1117" t="s">
        <v>1828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1855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88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 t="s">
        <v>1855</v>
      </c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1856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1857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1804</v>
      </c>
      <c r="E214" s="1086">
        <v>46235</v>
      </c>
      <c r="F214" s="1086"/>
      <c r="G214" s="1086"/>
      <c r="H214" s="1117"/>
      <c r="I214" s="633" t="s">
        <v>1858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1804</v>
      </c>
      <c r="E215" s="1086">
        <v>46235</v>
      </c>
      <c r="F215" s="1086"/>
      <c r="G215" s="1086"/>
      <c r="H215" s="1117"/>
      <c r="I215" s="633" t="s">
        <v>1858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1804</v>
      </c>
      <c r="E216" s="1086">
        <v>46236</v>
      </c>
      <c r="F216" s="1086"/>
      <c r="G216" s="1086"/>
      <c r="H216" s="1117"/>
      <c r="I216" s="633" t="s">
        <v>1874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1804</v>
      </c>
      <c r="E217" s="1086">
        <v>46236</v>
      </c>
      <c r="F217" s="1086"/>
      <c r="G217" s="1086"/>
      <c r="H217" s="1117"/>
      <c r="I217" s="633" t="s">
        <v>1875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93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>
        <v>46244</v>
      </c>
      <c r="H218" s="1117">
        <f t="shared" ref="H218:H219" si="20">G218-E218</f>
        <v>2</v>
      </c>
      <c r="I218" s="633" t="s">
        <v>1864</v>
      </c>
      <c r="J218" s="1117" t="s">
        <v>663</v>
      </c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93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>
        <v>46244</v>
      </c>
      <c r="H219" s="1117">
        <f t="shared" si="20"/>
        <v>2</v>
      </c>
      <c r="I219" s="633" t="s">
        <v>1865</v>
      </c>
      <c r="J219" s="1117" t="s">
        <v>663</v>
      </c>
      <c r="K219" s="20"/>
      <c r="L219" s="1117"/>
      <c r="M219" s="1117"/>
      <c r="N219" s="705"/>
    </row>
    <row r="220" spans="1:14" ht="29.25" customHeight="1">
      <c r="A220" s="689">
        <f t="shared" si="15"/>
        <v>217</v>
      </c>
      <c r="B220" s="1388" t="s">
        <v>266</v>
      </c>
      <c r="C220" s="1180" t="str">
        <f>VLOOKUP(B220,'Location Summary'!$C$4:$D$603,2,FALSE)</f>
        <v>DB1+9</v>
      </c>
      <c r="D220" s="1172" t="s">
        <v>1227</v>
      </c>
      <c r="E220" s="1086">
        <v>46245</v>
      </c>
      <c r="F220" s="1086"/>
      <c r="G220" s="1086"/>
      <c r="H220" s="1117"/>
      <c r="I220" s="633" t="s">
        <v>1869</v>
      </c>
      <c r="J220" s="1117"/>
      <c r="K220" s="20"/>
      <c r="L220" s="1117"/>
      <c r="M220" s="1117"/>
      <c r="N220" s="705"/>
    </row>
    <row r="221" spans="1:14" ht="29.25" customHeight="1">
      <c r="A221" s="689">
        <f t="shared" si="15"/>
        <v>218</v>
      </c>
      <c r="B221" s="1388" t="s">
        <v>267</v>
      </c>
      <c r="C221" s="1180" t="str">
        <f>VLOOKUP(B221,'Location Summary'!$C$4:$D$603,2,FALSE)</f>
        <v>DD60+9</v>
      </c>
      <c r="D221" s="1172" t="s">
        <v>1227</v>
      </c>
      <c r="E221" s="1086">
        <v>46245</v>
      </c>
      <c r="F221" s="1086"/>
      <c r="G221" s="1086"/>
      <c r="H221" s="1117"/>
      <c r="I221" s="633" t="s">
        <v>1870</v>
      </c>
      <c r="J221" s="1117"/>
      <c r="K221" s="20"/>
      <c r="L221" s="1117"/>
      <c r="M221" s="1117"/>
      <c r="N221" s="705"/>
    </row>
    <row r="222" spans="1:14" ht="29.25" customHeight="1">
      <c r="A222" s="689">
        <f t="shared" si="15"/>
        <v>219</v>
      </c>
      <c r="B222" s="1388" t="s">
        <v>1777</v>
      </c>
      <c r="C222" s="1180" t="str">
        <f>VLOOKUP(B222,'Location Summary'!$C$4:$D$603,2,FALSE)</f>
        <v>DC2+15</v>
      </c>
      <c r="D222" s="1172" t="s">
        <v>1343</v>
      </c>
      <c r="E222" s="1086">
        <v>46232</v>
      </c>
      <c r="F222" s="1086"/>
      <c r="G222" s="1086"/>
      <c r="H222" s="1117"/>
      <c r="I222" s="633" t="s">
        <v>1873</v>
      </c>
      <c r="J222" s="1117"/>
      <c r="K222" s="20"/>
      <c r="L222" s="1117"/>
      <c r="M222" s="1117"/>
      <c r="N222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6" t="s">
        <v>1012</v>
      </c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7" t="s">
        <v>1012</v>
      </c>
      <c r="B1" s="1647"/>
      <c r="C1" s="1647"/>
      <c r="D1" s="1647"/>
      <c r="E1" s="1647"/>
      <c r="F1" s="1647"/>
      <c r="G1" s="1647"/>
      <c r="H1" s="1647"/>
      <c r="I1" s="1647"/>
      <c r="J1" s="1647"/>
      <c r="K1" s="1647"/>
      <c r="L1" s="1647"/>
      <c r="M1" s="1647"/>
      <c r="N1" s="1647"/>
      <c r="O1" s="1647"/>
      <c r="P1" s="1647"/>
      <c r="Q1" s="1647"/>
      <c r="R1" s="1647"/>
      <c r="S1" s="1647"/>
      <c r="T1" s="1647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8" t="s">
        <v>1012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3" zoomScale="106" zoomScaleNormal="100" zoomScaleSheetLayoutView="106" workbookViewId="0">
      <selection activeCell="A13" sqref="A13:XFD13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49" t="s">
        <v>1010</v>
      </c>
      <c r="C1" s="1650"/>
      <c r="D1" s="1650"/>
      <c r="E1" s="1650"/>
      <c r="F1" s="1650"/>
      <c r="G1" s="1650"/>
      <c r="H1" s="1650"/>
      <c r="I1" s="1651"/>
      <c r="J1" s="814">
        <f>TA413_PBNTL!M1</f>
        <v>46247</v>
      </c>
    </row>
    <row r="2" spans="2:11">
      <c r="B2" s="1652" t="s">
        <v>1751</v>
      </c>
      <c r="C2" s="1653"/>
      <c r="D2" s="1653"/>
      <c r="E2" s="1653"/>
      <c r="F2" s="1653"/>
      <c r="G2" s="1653"/>
      <c r="H2" s="1653"/>
      <c r="I2" s="1654" t="s">
        <v>915</v>
      </c>
      <c r="J2" s="1655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56" t="s">
        <v>665</v>
      </c>
      <c r="C4" s="1658" t="s">
        <v>131</v>
      </c>
      <c r="D4" s="1658" t="s">
        <v>274</v>
      </c>
      <c r="E4" s="1660" t="s">
        <v>916</v>
      </c>
      <c r="F4" s="1660" t="s">
        <v>917</v>
      </c>
      <c r="G4" s="1658" t="s">
        <v>1538</v>
      </c>
      <c r="H4" s="1662" t="s">
        <v>918</v>
      </c>
      <c r="I4" s="1663"/>
      <c r="J4" s="811" t="s">
        <v>0</v>
      </c>
    </row>
    <row r="5" spans="2:11">
      <c r="B5" s="1657"/>
      <c r="C5" s="1659"/>
      <c r="D5" s="1659"/>
      <c r="E5" s="1661"/>
      <c r="F5" s="1661"/>
      <c r="G5" s="1659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69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68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69">
        <v>121.471</v>
      </c>
      <c r="G11" s="770">
        <v>1</v>
      </c>
      <c r="H11" s="1370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68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69">
        <v>123.542</v>
      </c>
      <c r="G14" s="773">
        <v>1</v>
      </c>
      <c r="H14" s="1369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72" t="s">
        <v>1011</v>
      </c>
      <c r="C16" s="1673"/>
      <c r="D16" s="1673"/>
      <c r="E16" s="1673"/>
      <c r="F16" s="1673"/>
      <c r="G16" s="1673"/>
      <c r="H16" s="1673"/>
      <c r="I16" s="1673"/>
      <c r="J16" s="1674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64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65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65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65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65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65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65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66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67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68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68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68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68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68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68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68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68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68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69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70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70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70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70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70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70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70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70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70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70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71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69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70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70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70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70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70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70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70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70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70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70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70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70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70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70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71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17" zoomScale="90" zoomScaleNormal="90" workbookViewId="0">
      <selection activeCell="B39" sqref="B3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76" t="s">
        <v>120</v>
      </c>
      <c r="B1" s="1677"/>
      <c r="C1" s="1677"/>
      <c r="D1" s="1677"/>
      <c r="E1" s="1677"/>
      <c r="F1" s="1677"/>
      <c r="G1" s="1677"/>
      <c r="H1" s="1677"/>
      <c r="I1" s="1677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76" t="s">
        <v>144</v>
      </c>
      <c r="B3" s="1677"/>
      <c r="C3" s="1677"/>
      <c r="D3" s="1677"/>
      <c r="E3" s="1677"/>
      <c r="F3" s="1677"/>
      <c r="G3" s="1677"/>
      <c r="H3" s="1677"/>
      <c r="I3" s="1677"/>
    </row>
    <row r="4" spans="1:15" ht="15.5">
      <c r="A4" s="1594"/>
      <c r="B4" s="1594"/>
      <c r="C4" s="1594"/>
      <c r="D4" s="1594"/>
      <c r="E4" s="1594"/>
      <c r="F4" s="1594"/>
      <c r="G4" s="1594"/>
      <c r="H4" s="1675">
        <f>TA413_PBNTL!M1</f>
        <v>46247</v>
      </c>
      <c r="I4" s="1675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2">
        <f>+E8-F8</f>
        <v>192</v>
      </c>
      <c r="H8" s="121" t="s">
        <v>1518</v>
      </c>
      <c r="I8" s="58"/>
      <c r="J8" s="139">
        <f t="shared" ref="J8:J40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2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3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3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3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3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3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3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J38" s="139">
        <f t="shared" si="0"/>
        <v>1</v>
      </c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316</v>
      </c>
      <c r="F39" s="61">
        <v>316</v>
      </c>
      <c r="G39" s="1042">
        <f t="shared" si="2"/>
        <v>0</v>
      </c>
      <c r="H39" s="121" t="s">
        <v>340</v>
      </c>
      <c r="I39" s="10"/>
      <c r="J39" s="139">
        <f t="shared" si="0"/>
        <v>1</v>
      </c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1">
        <f t="shared" si="2"/>
        <v>0</v>
      </c>
      <c r="H40" s="121" t="s">
        <v>339</v>
      </c>
      <c r="I40" s="10"/>
      <c r="J40" s="139">
        <f t="shared" si="0"/>
        <v>1</v>
      </c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4">
        <f t="shared" si="3"/>
        <v>100</v>
      </c>
      <c r="H48" s="1023" t="s">
        <v>1861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4">
        <f t="shared" si="3"/>
        <v>96</v>
      </c>
      <c r="H49" s="1023" t="s">
        <v>1861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4">
        <f t="shared" si="3"/>
        <v>4</v>
      </c>
      <c r="H50" s="121" t="s">
        <v>1861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81" t="s">
        <v>1358</v>
      </c>
      <c r="B1" s="1682"/>
      <c r="C1" s="1682"/>
      <c r="D1" s="1682"/>
      <c r="E1" s="1682"/>
      <c r="F1" s="1682"/>
      <c r="G1" s="1683"/>
      <c r="H1" s="1678"/>
      <c r="I1" s="1695" t="s">
        <v>1359</v>
      </c>
      <c r="J1" s="1696"/>
      <c r="K1" s="1696"/>
      <c r="L1" s="1696"/>
      <c r="M1" s="1696"/>
      <c r="N1" s="1696"/>
      <c r="O1" s="1696"/>
      <c r="P1" s="1696"/>
    </row>
    <row r="2" spans="1:16" s="132" customFormat="1" ht="29.25" customHeight="1" thickBot="1">
      <c r="A2" s="1687" t="s">
        <v>91</v>
      </c>
      <c r="B2" s="858" t="s">
        <v>651</v>
      </c>
      <c r="C2" s="859" t="s">
        <v>484</v>
      </c>
      <c r="E2" s="1691" t="s">
        <v>984</v>
      </c>
      <c r="F2" s="1691"/>
      <c r="G2" s="1692"/>
      <c r="H2" s="1679"/>
      <c r="I2" s="1687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88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79"/>
      <c r="I3" s="1689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90">
        <v>241</v>
      </c>
      <c r="H4" s="1679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93">
        <v>244</v>
      </c>
      <c r="P4" s="1694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90"/>
      <c r="H5" s="1679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93"/>
      <c r="P5" s="1694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90"/>
      <c r="H6" s="1679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93"/>
      <c r="P6" s="1694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90"/>
      <c r="H7" s="1679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93"/>
      <c r="P7" s="1694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90"/>
      <c r="H8" s="1679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93"/>
      <c r="P8" s="1694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90"/>
      <c r="H9" s="1679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93"/>
      <c r="P9" s="1694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90"/>
      <c r="H10" s="1679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93"/>
      <c r="P10" s="1694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90"/>
      <c r="H11" s="1679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93"/>
      <c r="P11" s="1694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90">
        <v>29</v>
      </c>
      <c r="H12" s="1679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86">
        <v>31</v>
      </c>
      <c r="P12" s="1694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90"/>
      <c r="H13" s="1679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86"/>
      <c r="P13" s="1694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90"/>
      <c r="H14" s="1679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86"/>
      <c r="P14" s="1694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90"/>
      <c r="H15" s="1679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86"/>
      <c r="P15" s="1694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90"/>
      <c r="H16" s="1679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86"/>
      <c r="P16" s="1694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90">
        <v>10</v>
      </c>
      <c r="H17" s="1679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97">
        <v>11</v>
      </c>
      <c r="P17" s="1694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90"/>
      <c r="H18" s="1679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97"/>
      <c r="P18" s="1694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90"/>
      <c r="H19" s="1679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97"/>
      <c r="P19" s="1694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90"/>
      <c r="H20" s="1679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97"/>
      <c r="P20" s="1694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90">
        <v>2</v>
      </c>
      <c r="H21" s="1679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97">
        <v>2</v>
      </c>
      <c r="P21" s="1694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90"/>
      <c r="H22" s="1679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97"/>
      <c r="P22" s="1694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90">
        <v>3</v>
      </c>
      <c r="H23" s="1679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97">
        <v>5</v>
      </c>
      <c r="P23" s="1694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90"/>
      <c r="H24" s="1679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97"/>
      <c r="P24" s="1694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90"/>
      <c r="H25" s="1679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97"/>
      <c r="P25" s="1694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79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97">
        <v>3</v>
      </c>
      <c r="P26" s="1693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79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97"/>
      <c r="P27" s="1693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90">
        <v>10</v>
      </c>
      <c r="H28" s="1679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97">
        <v>10</v>
      </c>
      <c r="P28" s="1694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90"/>
      <c r="H29" s="1679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97"/>
      <c r="P29" s="1694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90"/>
      <c r="H30" s="1679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97"/>
      <c r="P30" s="1694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90"/>
      <c r="H31" s="1679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97"/>
      <c r="P31" s="1694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90"/>
      <c r="H32" s="1679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97"/>
      <c r="P32" s="1694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90"/>
      <c r="H33" s="1679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97"/>
      <c r="P33" s="1694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84" t="s">
        <v>986</v>
      </c>
      <c r="F34" s="1685"/>
      <c r="G34" s="897">
        <f>SUM(G4:G33)</f>
        <v>298</v>
      </c>
      <c r="H34" s="1679"/>
      <c r="I34" s="877">
        <f>SUBTOTAL(103,$J$5:J34)</f>
        <v>30</v>
      </c>
      <c r="J34" s="403" t="s">
        <v>457</v>
      </c>
      <c r="K34" s="878" t="s">
        <v>79</v>
      </c>
      <c r="M34" s="1686" t="s">
        <v>986</v>
      </c>
      <c r="N34" s="1686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79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79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79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79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79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79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79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79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79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79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79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79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79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79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79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79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79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79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79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79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79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79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79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79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79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79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79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79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79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79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79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79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79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79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79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79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79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79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79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79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79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79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79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79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79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79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79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79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79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79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79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79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79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79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79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79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79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79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79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79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79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79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79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79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79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79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79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79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79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79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79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79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79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79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79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79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79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79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79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79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79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79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79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79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79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79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79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79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79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79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79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79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79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79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79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79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79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79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79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79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79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79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79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79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79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79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79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79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79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79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79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79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79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79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79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79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79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79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79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79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79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79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79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79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79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79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79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79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79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79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79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79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79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79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79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79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79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79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79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79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79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79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79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79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79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79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79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79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79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79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79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79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79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79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79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79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79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79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79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79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79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79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79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79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79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79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79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79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79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79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79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79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79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79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79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79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79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79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79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79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79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79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79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79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79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79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79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79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79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79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79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79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79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79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79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79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79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79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79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79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79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79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79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79"/>
      <c r="I238" s="877">
        <f>SUBTOTAL(103,$J$5:J238)</f>
        <v>234</v>
      </c>
      <c r="J238" s="929" t="s">
        <v>1776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79"/>
      <c r="I239" s="877">
        <f>SUBTOTAL(103,$J$5:J239)</f>
        <v>235</v>
      </c>
      <c r="J239" s="929" t="s">
        <v>1777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79"/>
      <c r="I240" s="877">
        <f>SUBTOTAL(103,$J$5:J240)</f>
        <v>236</v>
      </c>
      <c r="J240" s="929" t="s">
        <v>1778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79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79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79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79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79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79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79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79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79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79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79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79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79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79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79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79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79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79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79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79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79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79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79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79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79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79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79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79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79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79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79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79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79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79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79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79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79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79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79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79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79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79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79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79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79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79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79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79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79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79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79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79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79"/>
      <c r="I293" s="877">
        <f>SUBTOTAL(103,$J$5:J293)</f>
        <v>289</v>
      </c>
      <c r="J293" s="403" t="s">
        <v>1779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79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79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79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79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79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79"/>
      <c r="I299" s="877">
        <f>SUBTOTAL(103,$J$5:J299)</f>
        <v>295</v>
      </c>
      <c r="J299" s="403" t="s">
        <v>1780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79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79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79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79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79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79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79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79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79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79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80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700" t="s">
        <v>1023</v>
      </c>
      <c r="B1" s="1700"/>
      <c r="C1" s="1700"/>
      <c r="D1" s="1700"/>
      <c r="E1" s="1700"/>
      <c r="F1" s="1700"/>
      <c r="G1" s="1700"/>
      <c r="H1" s="1700"/>
      <c r="I1" s="1700"/>
    </row>
    <row r="2" spans="1:12" ht="18" customHeight="1">
      <c r="A2" s="1700" t="s">
        <v>1024</v>
      </c>
      <c r="B2" s="1700"/>
      <c r="C2" s="1700"/>
      <c r="D2" s="1700"/>
      <c r="E2" s="1700"/>
      <c r="F2" s="1700"/>
      <c r="G2" s="1700"/>
      <c r="H2" s="1700"/>
      <c r="I2" s="1700"/>
    </row>
    <row r="3" spans="1:12" ht="18" customHeight="1">
      <c r="A3" s="1700" t="s">
        <v>1025</v>
      </c>
      <c r="B3" s="1700"/>
      <c r="C3" s="1700"/>
      <c r="D3" s="1700"/>
      <c r="E3" s="1700"/>
      <c r="F3" s="1700"/>
      <c r="G3" s="1700"/>
      <c r="H3" s="1700"/>
      <c r="I3" s="1700"/>
    </row>
    <row r="4" spans="1:12" ht="20.25" customHeight="1">
      <c r="A4" s="1701" t="s">
        <v>1026</v>
      </c>
      <c r="B4" s="1701"/>
      <c r="C4" s="1701"/>
      <c r="D4" s="1701"/>
      <c r="E4" s="1701"/>
      <c r="F4" s="1701"/>
      <c r="G4" s="1701"/>
      <c r="H4" s="1701"/>
      <c r="I4" s="1701"/>
    </row>
    <row r="5" spans="1:12" ht="30" customHeight="1">
      <c r="A5" s="526" t="s">
        <v>1027</v>
      </c>
      <c r="B5" s="1702" t="s">
        <v>1028</v>
      </c>
      <c r="C5" s="1703"/>
      <c r="D5" s="1704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705" t="s">
        <v>1032</v>
      </c>
      <c r="B6" s="1705"/>
      <c r="C6" s="1705"/>
      <c r="D6" s="1705"/>
      <c r="E6" s="1705"/>
      <c r="F6" s="1705"/>
      <c r="G6" s="1705"/>
      <c r="H6" s="1705"/>
      <c r="I6" s="1705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706"/>
      <c r="B13" s="1707"/>
      <c r="C13" s="1707"/>
      <c r="D13" s="1707"/>
      <c r="E13" s="1707"/>
      <c r="F13" s="1707"/>
      <c r="G13" s="1707"/>
      <c r="H13" s="1707"/>
      <c r="I13" s="1708"/>
    </row>
    <row r="14" spans="1:12" ht="19.5" customHeight="1">
      <c r="A14" s="1709" t="s">
        <v>1034</v>
      </c>
      <c r="B14" s="1710"/>
      <c r="C14" s="1710"/>
      <c r="D14" s="1710"/>
      <c r="E14" s="1710"/>
      <c r="F14" s="1710"/>
      <c r="G14" s="1710"/>
      <c r="H14" s="1710"/>
      <c r="I14" s="1711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706"/>
      <c r="B16" s="1707"/>
      <c r="C16" s="1707"/>
      <c r="D16" s="1707"/>
      <c r="E16" s="1707"/>
      <c r="F16" s="1707"/>
      <c r="G16" s="1707"/>
      <c r="H16" s="1707"/>
      <c r="I16" s="1708"/>
    </row>
    <row r="17" spans="1:9" ht="19.5" customHeight="1">
      <c r="A17" s="1709" t="s">
        <v>1038</v>
      </c>
      <c r="B17" s="1710"/>
      <c r="C17" s="1710"/>
      <c r="D17" s="1710"/>
      <c r="E17" s="1710"/>
      <c r="F17" s="1710"/>
      <c r="G17" s="1710"/>
      <c r="H17" s="1710"/>
      <c r="I17" s="1711"/>
    </row>
    <row r="18" spans="1:9" ht="30" customHeight="1">
      <c r="A18" s="528">
        <v>1</v>
      </c>
      <c r="B18" s="1698" t="s">
        <v>1078</v>
      </c>
      <c r="C18" s="1699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698" t="s">
        <v>1079</v>
      </c>
      <c r="C19" s="1699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706"/>
      <c r="B20" s="1707"/>
      <c r="C20" s="1707"/>
      <c r="D20" s="1707"/>
      <c r="E20" s="1707"/>
      <c r="F20" s="1707"/>
      <c r="G20" s="1707"/>
      <c r="H20" s="1707"/>
      <c r="I20" s="1708"/>
    </row>
    <row r="21" spans="1:9" ht="19.5" customHeight="1">
      <c r="A21" s="1709" t="s">
        <v>1041</v>
      </c>
      <c r="B21" s="1710"/>
      <c r="C21" s="1710"/>
      <c r="D21" s="1710"/>
      <c r="E21" s="1710"/>
      <c r="F21" s="1710"/>
      <c r="G21" s="1710"/>
      <c r="H21" s="1710"/>
      <c r="I21" s="1711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706"/>
      <c r="B23" s="1707"/>
      <c r="C23" s="1707"/>
      <c r="D23" s="1707"/>
      <c r="E23" s="1707"/>
      <c r="F23" s="1707"/>
      <c r="G23" s="1707"/>
      <c r="H23" s="1707"/>
      <c r="I23" s="1708"/>
    </row>
    <row r="24" spans="1:9" ht="19.5" customHeight="1">
      <c r="A24" s="1709" t="s">
        <v>1044</v>
      </c>
      <c r="B24" s="1710"/>
      <c r="C24" s="1710"/>
      <c r="D24" s="1710"/>
      <c r="E24" s="1710"/>
      <c r="F24" s="1710"/>
      <c r="G24" s="1710"/>
      <c r="H24" s="1710"/>
      <c r="I24" s="1711"/>
    </row>
    <row r="25" spans="1:9" ht="81.75" customHeight="1">
      <c r="A25" s="528">
        <v>1</v>
      </c>
      <c r="B25" s="1698" t="s">
        <v>546</v>
      </c>
      <c r="C25" s="1699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698" t="s">
        <v>563</v>
      </c>
      <c r="C26" s="1699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706"/>
      <c r="B27" s="1707"/>
      <c r="C27" s="1707"/>
      <c r="D27" s="1707"/>
      <c r="E27" s="1707"/>
      <c r="F27" s="1707"/>
      <c r="G27" s="1707"/>
      <c r="H27" s="1707"/>
      <c r="I27" s="1708"/>
    </row>
    <row r="28" spans="1:9" ht="19.5" customHeight="1">
      <c r="A28" s="1709" t="s">
        <v>1048</v>
      </c>
      <c r="B28" s="1710"/>
      <c r="C28" s="1710"/>
      <c r="D28" s="1710"/>
      <c r="E28" s="1710"/>
      <c r="F28" s="1710"/>
      <c r="G28" s="1710"/>
      <c r="H28" s="1710"/>
      <c r="I28" s="1711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709" t="s">
        <v>1086</v>
      </c>
      <c r="B32" s="1710"/>
      <c r="C32" s="1710"/>
      <c r="D32" s="1710"/>
      <c r="E32" s="1710"/>
      <c r="F32" s="1710"/>
      <c r="G32" s="1710"/>
      <c r="H32" s="1710"/>
      <c r="I32" s="1711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706"/>
      <c r="B34" s="1707"/>
      <c r="C34" s="1707"/>
      <c r="D34" s="1707"/>
      <c r="E34" s="1707"/>
      <c r="F34" s="1707"/>
      <c r="G34" s="1707"/>
      <c r="H34" s="1707"/>
      <c r="I34" s="1708"/>
    </row>
    <row r="35" spans="1:11" ht="19.5" customHeight="1">
      <c r="A35" s="537" t="s">
        <v>1027</v>
      </c>
      <c r="B35" s="1713" t="s">
        <v>1052</v>
      </c>
      <c r="C35" s="1713"/>
      <c r="D35" s="1713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712" t="s">
        <v>1056</v>
      </c>
      <c r="C36" s="1712"/>
      <c r="D36" s="1712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712" t="s">
        <v>1057</v>
      </c>
      <c r="C37" s="1712"/>
      <c r="D37" s="1712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712" t="s">
        <v>1058</v>
      </c>
      <c r="C38" s="1712"/>
      <c r="D38" s="1712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712" t="s">
        <v>1059</v>
      </c>
      <c r="C39" s="1712"/>
      <c r="D39" s="1712"/>
      <c r="E39" s="532">
        <v>1</v>
      </c>
      <c r="F39" s="532">
        <v>1</v>
      </c>
      <c r="G39" s="529">
        <v>1</v>
      </c>
      <c r="H39" s="534"/>
      <c r="I39" s="530" t="s">
        <v>1763</v>
      </c>
      <c r="K39" s="7"/>
    </row>
    <row r="40" spans="1:11">
      <c r="A40" s="532">
        <v>5</v>
      </c>
      <c r="B40" s="1712" t="s">
        <v>1371</v>
      </c>
      <c r="C40" s="1712"/>
      <c r="D40" s="1712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712" t="s">
        <v>1060</v>
      </c>
      <c r="C41" s="1712"/>
      <c r="D41" s="1712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712" t="s">
        <v>1061</v>
      </c>
      <c r="C42" s="1712"/>
      <c r="D42" s="1712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715" t="s">
        <v>1062</v>
      </c>
      <c r="C43" s="1716"/>
      <c r="D43" s="1717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714" t="s">
        <v>81</v>
      </c>
      <c r="B46" s="1714"/>
      <c r="C46" s="1714"/>
      <c r="D46" s="1714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8" t="s">
        <v>662</v>
      </c>
      <c r="B2" s="1719"/>
      <c r="C2" s="1719"/>
      <c r="D2" s="1720"/>
      <c r="E2" s="1719"/>
      <c r="F2" s="1721"/>
    </row>
    <row r="3" spans="1:6" s="132" customFormat="1" ht="18.5">
      <c r="A3" s="1722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23"/>
      <c r="B4" s="419" t="s">
        <v>520</v>
      </c>
      <c r="C4" s="419" t="s">
        <v>521</v>
      </c>
      <c r="D4" s="419" t="s">
        <v>485</v>
      </c>
      <c r="E4" s="420">
        <f>TA413_PBNTL!M1</f>
        <v>46247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80" activePane="bottomLeft" state="frozen"/>
      <selection activeCell="B1" sqref="B1:L1"/>
      <selection pane="bottomLeft" activeCell="M472" sqref="M472:M474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81" t="s">
        <v>662</v>
      </c>
      <c r="B1" s="1682"/>
      <c r="C1" s="1682"/>
      <c r="D1" s="1724"/>
      <c r="E1" s="1724"/>
      <c r="F1" s="1724"/>
      <c r="G1" s="1724"/>
      <c r="H1" s="1724"/>
      <c r="I1" s="1724"/>
      <c r="J1" s="1682"/>
      <c r="K1" s="1682"/>
      <c r="L1" s="1682"/>
      <c r="M1" s="1682"/>
      <c r="N1" s="1682"/>
      <c r="O1" s="1682"/>
      <c r="P1" s="1683"/>
    </row>
    <row r="2" spans="1:16" s="132" customFormat="1" ht="29.25" customHeight="1">
      <c r="A2" s="1725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25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1776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/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1777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1778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 t="s">
        <v>255</v>
      </c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1779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1780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26" t="s">
        <v>83</v>
      </c>
      <c r="H1" s="1727"/>
      <c r="I1" s="1728"/>
      <c r="J1" s="1726" t="s">
        <v>84</v>
      </c>
      <c r="K1" s="1727"/>
      <c r="L1" s="1728"/>
      <c r="M1" s="1726" t="s">
        <v>85</v>
      </c>
      <c r="N1" s="1727"/>
      <c r="O1" s="1728"/>
      <c r="P1" s="1726" t="s">
        <v>86</v>
      </c>
      <c r="Q1" s="1727"/>
      <c r="R1" s="1728"/>
    </row>
    <row r="2" spans="1:37" ht="15" thickBot="1">
      <c r="A2" s="162" t="s">
        <v>681</v>
      </c>
      <c r="B2" s="161">
        <f>TA413_PBNTL!M1</f>
        <v>46247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60" t="s">
        <v>712</v>
      </c>
      <c r="V3" s="1560"/>
      <c r="W3" s="1560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9" t="s">
        <v>906</v>
      </c>
      <c r="B1" s="1729"/>
      <c r="C1" s="1729"/>
      <c r="D1" s="1729"/>
      <c r="E1" s="1729"/>
      <c r="F1" s="1729"/>
      <c r="G1" s="1729"/>
      <c r="H1" s="1729"/>
      <c r="I1" s="1729"/>
      <c r="J1" s="1729"/>
      <c r="K1" s="1729"/>
    </row>
    <row r="2" spans="1:11">
      <c r="A2" s="1730" t="s">
        <v>81</v>
      </c>
      <c r="B2" s="1731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32" t="s">
        <v>983</v>
      </c>
      <c r="G3" s="1733"/>
      <c r="H3" s="1734"/>
      <c r="I3" s="1735" t="s">
        <v>907</v>
      </c>
      <c r="J3" s="1736"/>
      <c r="K3" s="1737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38">
        <v>241</v>
      </c>
      <c r="D5" s="1738">
        <v>241</v>
      </c>
      <c r="E5" s="1741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39"/>
      <c r="D6" s="1739"/>
      <c r="E6" s="1742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39"/>
      <c r="D7" s="1739"/>
      <c r="E7" s="1742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39"/>
      <c r="D8" s="1739"/>
      <c r="E8" s="1742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39"/>
      <c r="D9" s="1739"/>
      <c r="E9" s="1742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39"/>
      <c r="D10" s="1739"/>
      <c r="E10" s="1742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39"/>
      <c r="D11" s="1739"/>
      <c r="E11" s="1742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40"/>
      <c r="D12" s="1740"/>
      <c r="E12" s="1743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52">
        <v>12</v>
      </c>
      <c r="D13" s="1747">
        <v>29</v>
      </c>
      <c r="E13" s="1741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52"/>
      <c r="D14" s="1748"/>
      <c r="E14" s="1742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52"/>
      <c r="D15" s="1748"/>
      <c r="E15" s="1742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52"/>
      <c r="D16" s="1748"/>
      <c r="E16" s="1742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52"/>
      <c r="D17" s="1749"/>
      <c r="E17" s="1743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52"/>
      <c r="D18" s="1747">
        <v>10</v>
      </c>
      <c r="E18" s="1741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52"/>
      <c r="D19" s="1748"/>
      <c r="E19" s="1742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52"/>
      <c r="D20" s="1748"/>
      <c r="E20" s="1742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53"/>
      <c r="D21" s="1749"/>
      <c r="E21" s="1743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54">
        <v>5</v>
      </c>
      <c r="D22" s="1747">
        <v>2</v>
      </c>
      <c r="E22" s="1741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55"/>
      <c r="D23" s="1748"/>
      <c r="E23" s="1742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55"/>
      <c r="D24" s="1748"/>
      <c r="E24" s="1742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55"/>
      <c r="D25" s="1749"/>
      <c r="E25" s="1743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55"/>
      <c r="D26" s="1747">
        <v>4</v>
      </c>
      <c r="E26" s="1741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55"/>
      <c r="D27" s="1748"/>
      <c r="E27" s="1742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55"/>
      <c r="D28" s="1748"/>
      <c r="E28" s="1742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55"/>
      <c r="D29" s="1748"/>
      <c r="E29" s="1742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56"/>
      <c r="D30" s="1749"/>
      <c r="E30" s="1743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44">
        <v>5</v>
      </c>
      <c r="D31" s="1747">
        <v>2</v>
      </c>
      <c r="E31" s="1741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45"/>
      <c r="D32" s="1748"/>
      <c r="E32" s="1742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45"/>
      <c r="D33" s="1748"/>
      <c r="E33" s="1742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45"/>
      <c r="D34" s="1748"/>
      <c r="E34" s="1742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46"/>
      <c r="D35" s="1749"/>
      <c r="E35" s="1743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50">
        <v>24</v>
      </c>
      <c r="D36" s="1747">
        <v>10</v>
      </c>
      <c r="E36" s="1741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45"/>
      <c r="D37" s="1748"/>
      <c r="E37" s="1742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45"/>
      <c r="D38" s="1748"/>
      <c r="E38" s="1742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45"/>
      <c r="D39" s="1748"/>
      <c r="E39" s="1742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45"/>
      <c r="D40" s="1748"/>
      <c r="E40" s="1742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45"/>
      <c r="D41" s="1748"/>
      <c r="E41" s="1742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51"/>
      <c r="D42" s="1749"/>
      <c r="E42" s="1743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63" t="s">
        <v>1351</v>
      </c>
      <c r="D4" s="1763"/>
      <c r="E4" s="1764" t="s">
        <v>1352</v>
      </c>
      <c r="F4" s="1765"/>
      <c r="G4" s="1766" t="s">
        <v>255</v>
      </c>
      <c r="H4" s="1766"/>
      <c r="I4" s="1767" t="s">
        <v>1353</v>
      </c>
      <c r="J4" s="1767"/>
      <c r="K4" s="1767" t="s">
        <v>1354</v>
      </c>
      <c r="L4" s="1767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60">
        <f>SUM(C12:C70)/1000</f>
        <v>117.85083100000003</v>
      </c>
      <c r="D5" s="1760"/>
      <c r="E5" s="1761"/>
      <c r="F5" s="1762"/>
      <c r="G5" s="1760"/>
      <c r="H5" s="1760"/>
      <c r="I5" s="1760"/>
      <c r="J5" s="1760"/>
      <c r="K5" s="1760"/>
      <c r="L5" s="1760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60">
        <f>C5-C7</f>
        <v>110.17009600000003</v>
      </c>
      <c r="D6" s="1760"/>
      <c r="E6" s="1761"/>
      <c r="F6" s="1762"/>
      <c r="G6" s="1760"/>
      <c r="H6" s="1760"/>
      <c r="I6" s="1760"/>
      <c r="J6" s="1760"/>
      <c r="K6" s="1760"/>
      <c r="L6" s="1760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60">
        <f>ROUNDUP(SUMIF($D$12:$D$70,$B7,$C$12:$C$70),3)/1000</f>
        <v>7.6807349999999994</v>
      </c>
      <c r="D7" s="1760"/>
      <c r="E7" s="1761"/>
      <c r="F7" s="1762"/>
      <c r="G7" s="1760"/>
      <c r="H7" s="1760"/>
      <c r="I7" s="1760"/>
      <c r="J7" s="1760"/>
      <c r="K7" s="1760"/>
      <c r="L7" s="1760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52">
        <v>0</v>
      </c>
      <c r="B9" s="1545" t="s">
        <v>94</v>
      </c>
      <c r="C9" s="1545" t="s">
        <v>1341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757"/>
      <c r="J9" s="1547" t="s">
        <v>1343</v>
      </c>
      <c r="K9" s="1548"/>
      <c r="L9" s="1757"/>
      <c r="M9" s="1547" t="s">
        <v>1344</v>
      </c>
      <c r="N9" s="1548"/>
      <c r="O9" s="1548"/>
      <c r="P9" s="1757"/>
      <c r="Q9" s="253" t="s">
        <v>1</v>
      </c>
      <c r="R9" s="763" t="s">
        <v>1346</v>
      </c>
      <c r="S9" s="837" t="s">
        <v>1347</v>
      </c>
    </row>
    <row r="10" spans="1:19" ht="15" customHeight="1">
      <c r="A10" s="1614"/>
      <c r="B10" s="1620"/>
      <c r="C10" s="1620"/>
      <c r="D10" s="1620"/>
      <c r="E10" s="1620"/>
      <c r="F10" s="1620"/>
      <c r="G10" s="65"/>
      <c r="H10" s="1758" t="s">
        <v>0</v>
      </c>
      <c r="I10" s="1759"/>
      <c r="J10" s="65"/>
      <c r="K10" s="1758" t="s">
        <v>0</v>
      </c>
      <c r="L10" s="1759"/>
      <c r="M10" s="1758" t="s">
        <v>1345</v>
      </c>
      <c r="N10" s="1759"/>
      <c r="O10" s="1758" t="s">
        <v>18</v>
      </c>
      <c r="P10" s="1759"/>
      <c r="Q10" s="831"/>
      <c r="R10" s="831"/>
      <c r="S10" s="838"/>
    </row>
    <row r="11" spans="1:19" ht="16.5" customHeight="1" thickBot="1">
      <c r="A11" s="1553"/>
      <c r="B11" s="1546"/>
      <c r="C11" s="1546"/>
      <c r="D11" s="1546"/>
      <c r="E11" s="1546"/>
      <c r="F11" s="1546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49" t="s">
        <v>1287</v>
      </c>
      <c r="B75" s="1550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8" t="s">
        <v>1135</v>
      </c>
      <c r="O3" s="1768"/>
      <c r="P3" s="1768"/>
      <c r="Q3" s="1768"/>
      <c r="R3" s="1768"/>
      <c r="S3" s="1768"/>
      <c r="T3" s="1768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'Final checking'!Print_Area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2026-08-14T05:08:13Z</dcterms:modified>
</cp:coreProperties>
</file>